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Blad1" sheetId="1" r:id="rId1"/>
  </sheets>
  <calcPr calcId="152511"/>
</workbook>
</file>

<file path=xl/calcChain.xml><?xml version="1.0" encoding="utf-8"?>
<calcChain xmlns="http://schemas.openxmlformats.org/spreadsheetml/2006/main">
  <c r="C178" i="1" l="1"/>
  <c r="F178" i="1" s="1"/>
  <c r="H178" i="1" s="1"/>
  <c r="C177" i="1"/>
  <c r="F177" i="1" s="1"/>
  <c r="H177" i="1" s="1"/>
  <c r="C176" i="1"/>
  <c r="F176" i="1" s="1"/>
  <c r="H176" i="1" s="1"/>
  <c r="C175" i="1"/>
  <c r="F175" i="1" s="1"/>
  <c r="H175" i="1" s="1"/>
  <c r="C174" i="1"/>
  <c r="F174" i="1" s="1"/>
  <c r="H174" i="1" s="1"/>
  <c r="C173" i="1"/>
  <c r="F173" i="1" s="1"/>
  <c r="H173" i="1" s="1"/>
  <c r="C172" i="1"/>
  <c r="F172" i="1" s="1"/>
  <c r="H172" i="1" s="1"/>
  <c r="C171" i="1" l="1"/>
  <c r="F171" i="1" s="1"/>
  <c r="H171" i="1" s="1"/>
  <c r="C170" i="1"/>
  <c r="F170" i="1" s="1"/>
  <c r="H170" i="1" s="1"/>
  <c r="C169" i="1"/>
  <c r="F169" i="1" s="1"/>
  <c r="H169" i="1" s="1"/>
  <c r="C168" i="1" l="1"/>
  <c r="F168" i="1" s="1"/>
  <c r="H168" i="1" s="1"/>
  <c r="C167" i="1" l="1"/>
  <c r="F167" i="1" s="1"/>
  <c r="H167" i="1" s="1"/>
  <c r="C166" i="1" l="1"/>
  <c r="F166" i="1" s="1"/>
  <c r="H166" i="1" s="1"/>
  <c r="C165" i="1"/>
  <c r="F165" i="1" s="1"/>
  <c r="H165" i="1" s="1"/>
  <c r="C164" i="1"/>
  <c r="F164" i="1" s="1"/>
  <c r="H164" i="1" s="1"/>
  <c r="C163" i="1" l="1"/>
  <c r="F163" i="1" s="1"/>
  <c r="H163" i="1" s="1"/>
  <c r="C162" i="1" l="1"/>
  <c r="F162" i="1" s="1"/>
  <c r="H162" i="1" s="1"/>
  <c r="C161" i="1"/>
  <c r="F161" i="1" s="1"/>
  <c r="H161" i="1" s="1"/>
  <c r="C160" i="1" l="1"/>
  <c r="F160" i="1" s="1"/>
  <c r="H160" i="1" s="1"/>
  <c r="C159" i="1"/>
  <c r="F159" i="1" s="1"/>
  <c r="H159" i="1" s="1"/>
  <c r="C158" i="1"/>
  <c r="F158" i="1" s="1"/>
  <c r="H158" i="1" s="1"/>
  <c r="C157" i="1" l="1"/>
  <c r="F157" i="1" s="1"/>
  <c r="H157" i="1" s="1"/>
  <c r="C156" i="1"/>
  <c r="F156" i="1" s="1"/>
  <c r="H156" i="1" s="1"/>
  <c r="C155" i="1"/>
  <c r="F155" i="1" s="1"/>
  <c r="H155" i="1" s="1"/>
  <c r="C154" i="1" l="1"/>
  <c r="F154" i="1" s="1"/>
  <c r="H154" i="1" s="1"/>
  <c r="C153" i="1" l="1"/>
  <c r="F153" i="1" s="1"/>
  <c r="H153" i="1" s="1"/>
  <c r="C152" i="1"/>
  <c r="F152" i="1" s="1"/>
  <c r="H152" i="1" s="1"/>
  <c r="C151" i="1"/>
  <c r="F151" i="1" s="1"/>
  <c r="H151" i="1" s="1"/>
  <c r="C150" i="1"/>
  <c r="F150" i="1" s="1"/>
  <c r="H150" i="1" s="1"/>
  <c r="E149" i="1"/>
  <c r="C149" i="1"/>
  <c r="C148" i="1"/>
  <c r="F148" i="1" s="1"/>
  <c r="H148" i="1" s="1"/>
  <c r="C147" i="1"/>
  <c r="F147" i="1" s="1"/>
  <c r="H147" i="1" s="1"/>
  <c r="C146" i="1"/>
  <c r="F146" i="1" s="1"/>
  <c r="H146" i="1" s="1"/>
  <c r="C145" i="1"/>
  <c r="F145" i="1" s="1"/>
  <c r="H145" i="1" s="1"/>
  <c r="F149" i="1" l="1"/>
  <c r="H149" i="1" s="1"/>
  <c r="C144" i="1"/>
  <c r="F144" i="1" s="1"/>
  <c r="H144" i="1" s="1"/>
  <c r="C143" i="1"/>
  <c r="F143" i="1" s="1"/>
  <c r="H143" i="1" s="1"/>
  <c r="C142" i="1"/>
  <c r="F142" i="1" s="1"/>
  <c r="H142" i="1" s="1"/>
  <c r="C141" i="1"/>
  <c r="F141" i="1" s="1"/>
  <c r="H141" i="1" s="1"/>
  <c r="C140" i="1" l="1"/>
  <c r="F140" i="1" s="1"/>
  <c r="H140" i="1" s="1"/>
  <c r="C139" i="1"/>
  <c r="F139" i="1" s="1"/>
  <c r="H139" i="1" s="1"/>
  <c r="C138" i="1"/>
  <c r="F138" i="1" s="1"/>
  <c r="H138" i="1" s="1"/>
  <c r="C137" i="1"/>
  <c r="F137" i="1" s="1"/>
  <c r="H137" i="1" s="1"/>
  <c r="C136" i="1" l="1"/>
  <c r="F136" i="1" s="1"/>
  <c r="H136" i="1" s="1"/>
  <c r="C135" i="1"/>
  <c r="F135" i="1" s="1"/>
  <c r="H135" i="1" s="1"/>
  <c r="C134" i="1"/>
  <c r="F134" i="1" s="1"/>
  <c r="H134" i="1" s="1"/>
  <c r="C133" i="1"/>
  <c r="F133" i="1" s="1"/>
  <c r="H133" i="1" s="1"/>
  <c r="C132" i="1"/>
  <c r="F132" i="1" s="1"/>
  <c r="H132" i="1" s="1"/>
  <c r="C131" i="1" l="1"/>
  <c r="F131" i="1" s="1"/>
  <c r="H131" i="1" s="1"/>
  <c r="C130" i="1"/>
  <c r="F130" i="1" s="1"/>
  <c r="H130" i="1" s="1"/>
  <c r="C129" i="1"/>
  <c r="F129" i="1" s="1"/>
  <c r="H129" i="1" s="1"/>
  <c r="C128" i="1"/>
  <c r="F128" i="1" s="1"/>
  <c r="H128" i="1" s="1"/>
  <c r="C127" i="1"/>
  <c r="F127" i="1" s="1"/>
  <c r="H127" i="1" s="1"/>
  <c r="C126" i="1"/>
  <c r="F126" i="1" s="1"/>
  <c r="H126" i="1" s="1"/>
  <c r="C125" i="1"/>
  <c r="F125" i="1" s="1"/>
  <c r="H125" i="1" s="1"/>
  <c r="C124" i="1"/>
  <c r="F124" i="1" s="1"/>
  <c r="H124" i="1" s="1"/>
  <c r="C123" i="1"/>
  <c r="F123" i="1" s="1"/>
  <c r="H123" i="1" s="1"/>
  <c r="C122" i="1"/>
  <c r="F122" i="1" s="1"/>
  <c r="H122" i="1" s="1"/>
  <c r="C121" i="1" l="1"/>
  <c r="F121" i="1" s="1"/>
  <c r="H121" i="1" s="1"/>
  <c r="C120" i="1" l="1"/>
  <c r="F120" i="1" s="1"/>
  <c r="H120" i="1" s="1"/>
  <c r="C119" i="1"/>
  <c r="F119" i="1" s="1"/>
  <c r="H119" i="1" s="1"/>
  <c r="C118" i="1"/>
  <c r="F118" i="1" s="1"/>
  <c r="H118" i="1" s="1"/>
  <c r="C117" i="1"/>
  <c r="F117" i="1" s="1"/>
  <c r="H117" i="1" s="1"/>
  <c r="C116" i="1"/>
  <c r="F116" i="1" s="1"/>
  <c r="H116" i="1" s="1"/>
  <c r="C115" i="1" l="1"/>
  <c r="F115" i="1" s="1"/>
  <c r="H115" i="1" s="1"/>
  <c r="C114" i="1"/>
  <c r="F114" i="1" s="1"/>
  <c r="H114" i="1" s="1"/>
  <c r="C113" i="1"/>
  <c r="F113" i="1" s="1"/>
  <c r="H113" i="1" s="1"/>
  <c r="C112" i="1"/>
  <c r="F112" i="1" s="1"/>
  <c r="H112" i="1" s="1"/>
  <c r="C111" i="1"/>
  <c r="F111" i="1" s="1"/>
  <c r="H111" i="1" s="1"/>
  <c r="C110" i="1" l="1"/>
  <c r="F110" i="1" s="1"/>
  <c r="H110" i="1" s="1"/>
  <c r="C109" i="1"/>
  <c r="F109" i="1" s="1"/>
  <c r="H109" i="1" s="1"/>
  <c r="C108" i="1"/>
  <c r="F108" i="1" s="1"/>
  <c r="H108" i="1" s="1"/>
  <c r="C107" i="1"/>
  <c r="F107" i="1" s="1"/>
  <c r="H107" i="1" s="1"/>
  <c r="C106" i="1"/>
  <c r="F106" i="1" s="1"/>
  <c r="H106" i="1" s="1"/>
  <c r="C105" i="1"/>
  <c r="F105" i="1" s="1"/>
  <c r="H105" i="1" s="1"/>
  <c r="C104" i="1"/>
  <c r="F104" i="1" s="1"/>
  <c r="H104" i="1" s="1"/>
  <c r="C103" i="1"/>
  <c r="F103" i="1" s="1"/>
  <c r="H103" i="1" s="1"/>
  <c r="C102" i="1"/>
  <c r="F102" i="1" s="1"/>
  <c r="H102" i="1" s="1"/>
  <c r="C101" i="1"/>
  <c r="F101" i="1" s="1"/>
  <c r="H101" i="1" s="1"/>
  <c r="C100" i="1"/>
  <c r="F100" i="1" s="1"/>
  <c r="H100" i="1" s="1"/>
  <c r="C99" i="1"/>
  <c r="F99" i="1" s="1"/>
  <c r="H99" i="1" s="1"/>
  <c r="C98" i="1" l="1"/>
  <c r="F98" i="1" s="1"/>
  <c r="H98" i="1" s="1"/>
  <c r="C97" i="1"/>
  <c r="F97" i="1" s="1"/>
  <c r="H97" i="1" s="1"/>
  <c r="C96" i="1"/>
  <c r="F96" i="1" s="1"/>
  <c r="H96" i="1" s="1"/>
  <c r="C95" i="1" l="1"/>
  <c r="F95" i="1" s="1"/>
  <c r="H95" i="1" s="1"/>
  <c r="C94" i="1"/>
  <c r="F94" i="1" s="1"/>
  <c r="H94" i="1" s="1"/>
  <c r="C93" i="1"/>
  <c r="F93" i="1" s="1"/>
  <c r="H93" i="1" s="1"/>
  <c r="C92" i="1" l="1"/>
  <c r="F92" i="1" s="1"/>
  <c r="H92" i="1" s="1"/>
  <c r="C91" i="1"/>
  <c r="F91" i="1" s="1"/>
  <c r="H91" i="1" s="1"/>
  <c r="C90" i="1"/>
  <c r="F90" i="1" s="1"/>
  <c r="H90" i="1" s="1"/>
  <c r="C89" i="1"/>
  <c r="F89" i="1" s="1"/>
  <c r="H89" i="1" s="1"/>
  <c r="C88" i="1"/>
  <c r="F88" i="1" s="1"/>
  <c r="H88" i="1" s="1"/>
  <c r="C87" i="1"/>
  <c r="F87" i="1" s="1"/>
  <c r="H87" i="1" s="1"/>
  <c r="C86" i="1"/>
  <c r="F86" i="1" s="1"/>
  <c r="H86" i="1" s="1"/>
  <c r="C85" i="1" l="1"/>
  <c r="F85" i="1" s="1"/>
  <c r="H85" i="1" s="1"/>
  <c r="C84" i="1"/>
  <c r="F84" i="1" s="1"/>
  <c r="H84" i="1" s="1"/>
  <c r="C83" i="1" l="1"/>
  <c r="F83" i="1" s="1"/>
  <c r="H83" i="1" s="1"/>
  <c r="C82" i="1"/>
  <c r="F82" i="1" s="1"/>
  <c r="H82" i="1" s="1"/>
  <c r="C81" i="1"/>
  <c r="F81" i="1" s="1"/>
  <c r="H81" i="1" s="1"/>
  <c r="C80" i="1"/>
  <c r="F80" i="1" s="1"/>
  <c r="H80" i="1" s="1"/>
  <c r="C79" i="1"/>
  <c r="F79" i="1" s="1"/>
  <c r="H79" i="1" s="1"/>
  <c r="C78" i="1"/>
  <c r="F78" i="1" s="1"/>
  <c r="H78" i="1" s="1"/>
  <c r="C77" i="1" l="1"/>
  <c r="F77" i="1" s="1"/>
  <c r="H77" i="1" s="1"/>
  <c r="C76" i="1"/>
  <c r="F76" i="1" s="1"/>
  <c r="H76" i="1" s="1"/>
  <c r="C75" i="1" l="1"/>
  <c r="F75" i="1" s="1"/>
  <c r="H75" i="1" s="1"/>
  <c r="C74" i="1"/>
  <c r="F74" i="1" s="1"/>
  <c r="H74" i="1" s="1"/>
  <c r="C73" i="1"/>
  <c r="F73" i="1" s="1"/>
  <c r="H73" i="1" s="1"/>
  <c r="C72" i="1" l="1"/>
  <c r="F72" i="1" s="1"/>
  <c r="H72" i="1" s="1"/>
  <c r="C71" i="1"/>
  <c r="F71" i="1" s="1"/>
  <c r="H71" i="1" s="1"/>
  <c r="F70" i="1"/>
  <c r="H70" i="1"/>
  <c r="C70" i="1"/>
  <c r="C67" i="1" l="1"/>
  <c r="F67" i="1" s="1"/>
  <c r="H67" i="1" s="1"/>
  <c r="C68" i="1"/>
  <c r="F68" i="1" s="1"/>
  <c r="H68" i="1" s="1"/>
  <c r="C69" i="1"/>
  <c r="F69" i="1" s="1"/>
  <c r="H69" i="1" s="1"/>
  <c r="F66" i="1"/>
  <c r="H66" i="1" s="1"/>
  <c r="C66" i="1"/>
  <c r="C65" i="1"/>
  <c r="F65" i="1" s="1"/>
  <c r="H65" i="1" s="1"/>
  <c r="C64" i="1"/>
  <c r="F64" i="1" s="1"/>
  <c r="H64" i="1" s="1"/>
  <c r="C63" i="1"/>
  <c r="F63" i="1" s="1"/>
  <c r="H63" i="1" s="1"/>
  <c r="C62" i="1"/>
  <c r="F62" i="1" s="1"/>
  <c r="H62" i="1" s="1"/>
  <c r="C61" i="1"/>
  <c r="F61" i="1" s="1"/>
  <c r="H61" i="1" s="1"/>
  <c r="C60" i="1" l="1"/>
  <c r="F60" i="1" s="1"/>
  <c r="H60" i="1" s="1"/>
  <c r="C59" i="1"/>
  <c r="F59" i="1" s="1"/>
  <c r="H59" i="1" s="1"/>
  <c r="C58" i="1"/>
  <c r="F58" i="1" s="1"/>
  <c r="H58" i="1" s="1"/>
  <c r="C57" i="1"/>
  <c r="F57" i="1" s="1"/>
  <c r="H57" i="1" s="1"/>
  <c r="C56" i="1" l="1"/>
  <c r="F56" i="1" s="1"/>
  <c r="H56" i="1" s="1"/>
  <c r="C55" i="1"/>
  <c r="F55" i="1" s="1"/>
  <c r="H55" i="1" s="1"/>
  <c r="C54" i="1"/>
  <c r="F54" i="1" s="1"/>
  <c r="H54" i="1" s="1"/>
  <c r="C53" i="1"/>
  <c r="F53" i="1" s="1"/>
  <c r="H53" i="1" s="1"/>
  <c r="C52" i="1"/>
  <c r="F52" i="1" s="1"/>
  <c r="H52" i="1" s="1"/>
  <c r="C51" i="1" l="1"/>
  <c r="F51" i="1" s="1"/>
  <c r="H51" i="1" s="1"/>
  <c r="C50" i="1"/>
  <c r="F50" i="1" s="1"/>
  <c r="H50" i="1" s="1"/>
  <c r="C49" i="1"/>
  <c r="F49" i="1" s="1"/>
  <c r="H49" i="1" s="1"/>
  <c r="C48" i="1"/>
  <c r="F48" i="1" s="1"/>
  <c r="H48" i="1" s="1"/>
  <c r="C47" i="1"/>
  <c r="F47" i="1" s="1"/>
  <c r="H47" i="1" s="1"/>
  <c r="C46" i="1"/>
  <c r="F46" i="1" s="1"/>
  <c r="H46" i="1" s="1"/>
  <c r="C45" i="1"/>
  <c r="F45" i="1" s="1"/>
  <c r="H45" i="1" s="1"/>
  <c r="C44" i="1"/>
  <c r="F44" i="1" s="1"/>
  <c r="H44" i="1" s="1"/>
  <c r="C43" i="1"/>
  <c r="F43" i="1" s="1"/>
  <c r="H43" i="1" s="1"/>
  <c r="C42" i="1"/>
  <c r="F42" i="1" s="1"/>
  <c r="H42" i="1" s="1"/>
  <c r="C41" i="1"/>
  <c r="F41" i="1" s="1"/>
  <c r="H41" i="1" s="1"/>
  <c r="C40" i="1"/>
  <c r="F40" i="1" s="1"/>
  <c r="H40" i="1" s="1"/>
  <c r="C39" i="1"/>
  <c r="F39" i="1" s="1"/>
  <c r="H39" i="1" s="1"/>
  <c r="C38" i="1"/>
  <c r="F38" i="1" s="1"/>
  <c r="H38" i="1" s="1"/>
  <c r="C37" i="1"/>
  <c r="F37" i="1" s="1"/>
  <c r="H37" i="1" s="1"/>
  <c r="C36" i="1"/>
  <c r="F36" i="1" s="1"/>
  <c r="H36" i="1" s="1"/>
  <c r="C35" i="1"/>
  <c r="F35" i="1" s="1"/>
  <c r="H35" i="1" s="1"/>
  <c r="C34" i="1" l="1"/>
  <c r="F34" i="1" s="1"/>
  <c r="H34" i="1" s="1"/>
  <c r="C33" i="1"/>
  <c r="F33" i="1" s="1"/>
  <c r="H33" i="1" s="1"/>
  <c r="C32" i="1"/>
  <c r="F32" i="1" s="1"/>
  <c r="H32" i="1" s="1"/>
  <c r="F31" i="1"/>
  <c r="H31" i="1" s="1"/>
  <c r="C31" i="1"/>
  <c r="C30" i="1"/>
  <c r="F30" i="1" s="1"/>
  <c r="H30" i="1" s="1"/>
  <c r="C29" i="1"/>
  <c r="F29" i="1" s="1"/>
  <c r="H29" i="1" s="1"/>
  <c r="F28" i="1"/>
  <c r="H28" i="1" s="1"/>
  <c r="C28" i="1"/>
  <c r="C27" i="1"/>
  <c r="F27" i="1" s="1"/>
  <c r="H27" i="1" s="1"/>
  <c r="C25" i="1"/>
  <c r="F25" i="1" s="1"/>
  <c r="H25" i="1" s="1"/>
  <c r="C26" i="1"/>
  <c r="F26" i="1" s="1"/>
  <c r="H26" i="1" s="1"/>
  <c r="C24" i="1"/>
  <c r="F24" i="1" s="1"/>
  <c r="H24" i="1" s="1"/>
  <c r="C23" i="1"/>
  <c r="F23" i="1" s="1"/>
  <c r="H23" i="1" s="1"/>
  <c r="C22" i="1"/>
  <c r="F22" i="1" s="1"/>
  <c r="H22" i="1" s="1"/>
  <c r="C21" i="1"/>
  <c r="F21" i="1" s="1"/>
  <c r="H21" i="1" s="1"/>
  <c r="C20" i="1"/>
  <c r="F20" i="1" s="1"/>
  <c r="H20" i="1" s="1"/>
  <c r="C19" i="1"/>
  <c r="F19" i="1" s="1"/>
  <c r="H19" i="1" s="1"/>
  <c r="C18" i="1"/>
  <c r="F18" i="1" s="1"/>
  <c r="H18" i="1" s="1"/>
  <c r="C17" i="1"/>
  <c r="F17" i="1" s="1"/>
  <c r="H17" i="1" s="1"/>
  <c r="C16" i="1" l="1"/>
  <c r="F16" i="1" s="1"/>
  <c r="H16" i="1" s="1"/>
  <c r="C15" i="1"/>
  <c r="F15" i="1" s="1"/>
  <c r="H15" i="1" s="1"/>
  <c r="C14" i="1"/>
  <c r="G179" i="1"/>
  <c r="E179" i="1"/>
  <c r="D179" i="1"/>
  <c r="F14" i="1"/>
  <c r="H14" i="1" s="1"/>
  <c r="C13" i="1" l="1"/>
  <c r="F13" i="1" s="1"/>
  <c r="H13" i="1" s="1"/>
  <c r="C12" i="1"/>
  <c r="F12" i="1" s="1"/>
  <c r="H12" i="1" s="1"/>
  <c r="C11" i="1"/>
  <c r="F11" i="1" s="1"/>
  <c r="H11" i="1" s="1"/>
  <c r="C10" i="1"/>
  <c r="F10" i="1" s="1"/>
  <c r="H10" i="1" s="1"/>
  <c r="C9" i="1"/>
  <c r="F9" i="1" s="1"/>
  <c r="H9" i="1" s="1"/>
  <c r="C8" i="1"/>
  <c r="F8" i="1" s="1"/>
  <c r="H8" i="1" s="1"/>
  <c r="C7" i="1"/>
  <c r="F7" i="1" s="1"/>
  <c r="H7" i="1" s="1"/>
  <c r="C6" i="1" l="1"/>
  <c r="F6" i="1" s="1"/>
  <c r="H6" i="1" s="1"/>
  <c r="C5" i="1"/>
  <c r="F5" i="1" s="1"/>
  <c r="H5" i="1" s="1"/>
  <c r="C4" i="1" l="1"/>
  <c r="F4" i="1"/>
  <c r="H4" i="1" s="1"/>
  <c r="C3" i="1"/>
  <c r="C179" i="1" s="1"/>
  <c r="F2" i="1"/>
  <c r="F3" i="1" l="1"/>
  <c r="H3" i="1" s="1"/>
  <c r="F179" i="1"/>
  <c r="H2" i="1"/>
  <c r="H179" i="1" s="1"/>
</calcChain>
</file>

<file path=xl/sharedStrings.xml><?xml version="1.0" encoding="utf-8"?>
<sst xmlns="http://schemas.openxmlformats.org/spreadsheetml/2006/main" count="185" uniqueCount="185">
  <si>
    <t>1 plaatje</t>
  </si>
  <si>
    <t>2 plaatjes</t>
  </si>
  <si>
    <t>3 plaatjes</t>
  </si>
  <si>
    <t>4 plaatjes</t>
  </si>
  <si>
    <t>aantal afl.</t>
  </si>
  <si>
    <t>aantal plaatjes</t>
  </si>
  <si>
    <t>De geheimzinnige roverhoofdman</t>
  </si>
  <si>
    <t>De laatste markies van Carabas</t>
  </si>
  <si>
    <t>Het land van de blikken mannen</t>
  </si>
  <si>
    <t>Heer Ollie en een Bommelding</t>
  </si>
  <si>
    <t>Avonturen van TP</t>
  </si>
  <si>
    <t>TP en de toverpijp</t>
  </si>
  <si>
    <t>TP in de tovertuin</t>
  </si>
  <si>
    <t>TP en de Drakenburcht</t>
  </si>
  <si>
    <t>TP en het verdwijneiland</t>
  </si>
  <si>
    <t>TP en de reuzenvogel</t>
  </si>
  <si>
    <t>TP en de rare uitvinding</t>
  </si>
  <si>
    <t>TP op het eiland van Grim, Gram en Grom</t>
  </si>
  <si>
    <t>TP en de zieke hertog</t>
  </si>
  <si>
    <t>TP en het monster-ei</t>
  </si>
  <si>
    <t>TP en Kaspar de draak</t>
  </si>
  <si>
    <t>TP en de betoverde spiegel</t>
  </si>
  <si>
    <t>TP en het geheim van het noorderlicht</t>
  </si>
  <si>
    <t>TP en de Bommelschat</t>
  </si>
  <si>
    <t>TP en de schat op de zeebodem</t>
  </si>
  <si>
    <t>TP ontmoet een oude bekende</t>
  </si>
  <si>
    <t>TP en de Superfilmonderneming</t>
  </si>
  <si>
    <t>TP en de meester-schilder</t>
  </si>
  <si>
    <t>TP en de Chinese waaier</t>
  </si>
  <si>
    <t>TP en de wonderdokter</t>
  </si>
  <si>
    <t>TP en de watergeest</t>
  </si>
  <si>
    <t>TP en de talisman</t>
  </si>
  <si>
    <t>TP en de nieuwe ijstijd</t>
  </si>
  <si>
    <t>TP en het monster van Loch Ness</t>
  </si>
  <si>
    <t>TP en de geheimzinnige sleutel</t>
  </si>
  <si>
    <t>TP en de grootgroeiers</t>
  </si>
  <si>
    <t>TP en de zeeslang</t>
  </si>
  <si>
    <t>TP en de Pierrace</t>
  </si>
  <si>
    <t>TP en het vibreerputje</t>
  </si>
  <si>
    <t>TP en Solfertje</t>
  </si>
  <si>
    <t>TP en Horror de Ademloze</t>
  </si>
  <si>
    <t>TP en Kwetal de breinbaas</t>
  </si>
  <si>
    <t>TP en het lijmteem</t>
  </si>
  <si>
    <t>TP en het Wegwerk</t>
  </si>
  <si>
    <t>TP en eh… dinges</t>
  </si>
  <si>
    <t>TP en Mom Bakkesz</t>
  </si>
  <si>
    <t>TP en de geheimzinnige gaper</t>
  </si>
  <si>
    <t>TP en de Partenspeler</t>
  </si>
  <si>
    <t>TP en de Schoonschijners</t>
  </si>
  <si>
    <t>TP en de gebroeders Weeromstuit</t>
  </si>
  <si>
    <t>TP en de wens-werkster</t>
  </si>
  <si>
    <t>TP en het kunsthars-hart</t>
  </si>
  <si>
    <t>TP en de Bommelkuur</t>
  </si>
  <si>
    <t>TP en de klokker</t>
  </si>
  <si>
    <t>TP en de pruikenmaker</t>
  </si>
  <si>
    <t>TP en de spiegelaar</t>
  </si>
  <si>
    <t>TP en de A-prillers</t>
  </si>
  <si>
    <t>TP en de waarzegger</t>
  </si>
  <si>
    <t>TP en de doffe Doffer</t>
  </si>
  <si>
    <t>TP en de knollengaard</t>
  </si>
  <si>
    <t>TP en het slaagsysteem</t>
  </si>
  <si>
    <t>TP en de kniphoed</t>
  </si>
  <si>
    <t>TP en de klonters</t>
  </si>
  <si>
    <t>TP en de giegelgak</t>
  </si>
  <si>
    <t>TP en de wraakgier</t>
  </si>
  <si>
    <t>TP en de split-erwt</t>
  </si>
  <si>
    <t>TP en het stenenbeen-probleem</t>
  </si>
  <si>
    <t>TP en de kwanten</t>
  </si>
  <si>
    <t>TP en de beunhaas</t>
  </si>
  <si>
    <t>TP en de Kiekvogel</t>
  </si>
  <si>
    <t>TP en de feunix</t>
  </si>
  <si>
    <t>TP en de nozellarven</t>
  </si>
  <si>
    <t>TP en de dropslaven</t>
  </si>
  <si>
    <t>TP en de herenopstand</t>
  </si>
  <si>
    <t>TP en de Bommellegende</t>
  </si>
  <si>
    <t>TP en het Lemland</t>
  </si>
  <si>
    <t>TP en de plamoen</t>
  </si>
  <si>
    <t>TP en het ontstoffen</t>
  </si>
  <si>
    <t>TP en het boze oog</t>
  </si>
  <si>
    <t>TP en de niks</t>
  </si>
  <si>
    <t>TP en het huilen van Urgje</t>
  </si>
  <si>
    <t>TP en de tijwisselaar</t>
  </si>
  <si>
    <t>TP en het kukel</t>
  </si>
  <si>
    <t>TP en de grootdoener</t>
  </si>
  <si>
    <t>TP en het monster Trotteldrom</t>
  </si>
  <si>
    <t>TP en de vuursalamander</t>
  </si>
  <si>
    <t>TP en de pasmunt</t>
  </si>
  <si>
    <t>TP en de grote Barribal</t>
  </si>
  <si>
    <t>TP en Bombom de Geweldige</t>
  </si>
  <si>
    <t>TP en het Booroog</t>
  </si>
  <si>
    <t>TP en de Maanblaffers</t>
  </si>
  <si>
    <t>TP en de hupbloemerij</t>
  </si>
  <si>
    <t>TP en de Viridiaandinges</t>
  </si>
  <si>
    <t>TP en de verdwenen heer</t>
  </si>
  <si>
    <t>TP en de astromanen</t>
  </si>
  <si>
    <t>TP en de mob-beweging</t>
  </si>
  <si>
    <t>TP en de slijtmijt</t>
  </si>
  <si>
    <t>TP en de erfpachter</t>
  </si>
  <si>
    <t>TP en de pijpleider</t>
  </si>
  <si>
    <t>TP en de ombrenger</t>
  </si>
  <si>
    <t>TP en de Hopsa’s</t>
  </si>
  <si>
    <t>TP en het spook van Bommelstein</t>
  </si>
  <si>
    <t>TP en de kaligaar</t>
  </si>
  <si>
    <t>TP en het vergeetboekje</t>
  </si>
  <si>
    <t>TP en het Bommel-verschiet</t>
  </si>
  <si>
    <t>HB en de bergmensen</t>
  </si>
  <si>
    <t>HB stuit de vooruitgang</t>
  </si>
  <si>
    <t>HB en de betoverde prinses</t>
  </si>
  <si>
    <t>HB en de volvetters</t>
  </si>
  <si>
    <t>HB en de Partij van de Blijheid</t>
  </si>
  <si>
    <t>HB en de kneep van Knipmenis</t>
  </si>
  <si>
    <t>HB en het wroeg-wezen</t>
  </si>
  <si>
    <t>HB en vriend Vijand</t>
  </si>
  <si>
    <t>HB en zijn iksel</t>
  </si>
  <si>
    <t>HB gaat vereeuwen</t>
  </si>
  <si>
    <t>HB en de daadsteller</t>
  </si>
  <si>
    <t>HB en de muzenis</t>
  </si>
  <si>
    <t>HB en de Atlantiër</t>
  </si>
  <si>
    <t>HB en het mengeldier</t>
  </si>
  <si>
    <t>HB en de achtgever</t>
  </si>
  <si>
    <t>HB en de Zwarte Zwadderneel</t>
  </si>
  <si>
    <t>HB en de zwelbast</t>
  </si>
  <si>
    <t>HB gaat het overdoen</t>
  </si>
  <si>
    <t>HB en de argwaners</t>
  </si>
  <si>
    <t>HB en de dankputters</t>
  </si>
  <si>
    <t>HB en de windhandel</t>
  </si>
  <si>
    <t>HB en de Hachelbouten</t>
  </si>
  <si>
    <t>HB en de toornviolen</t>
  </si>
  <si>
    <t>HB en de wezelkennis</t>
  </si>
  <si>
    <t>HB en de Pikkinring</t>
  </si>
  <si>
    <t>HB en de grauwe razer</t>
  </si>
  <si>
    <t>HB en de wilde wagen</t>
  </si>
  <si>
    <t>HB en de bovenbazen</t>
  </si>
  <si>
    <t>HB en de liefdadiger</t>
  </si>
  <si>
    <t>HB en de killers</t>
  </si>
  <si>
    <t>HB en de Labberdaan</t>
  </si>
  <si>
    <t>HB en de wisselschat</t>
  </si>
  <si>
    <t>HB en het Nieuwe Denken</t>
  </si>
  <si>
    <t>HB en de trullenhoedster</t>
  </si>
  <si>
    <t>HB en de sloven</t>
  </si>
  <si>
    <t>HB en zijn heldendaden</t>
  </si>
  <si>
    <t>HB en de kwade inblazingen</t>
  </si>
  <si>
    <t>HB en de bevrijding van Sollidee</t>
  </si>
  <si>
    <t>HB en de tuttelwurm</t>
  </si>
  <si>
    <t>HB en het platmaken</t>
  </si>
  <si>
    <t>HB en de onbetaalbare reis</t>
  </si>
  <si>
    <t>HB en de blijdschapper</t>
  </si>
  <si>
    <t>HB en de waarde-ring</t>
  </si>
  <si>
    <t>HB en het kongruwer</t>
  </si>
  <si>
    <t>HB en de kwinkslagen</t>
  </si>
  <si>
    <t>HB en de loodhervormer</t>
  </si>
  <si>
    <t>HB en het verdwijnpunt</t>
  </si>
  <si>
    <t>HB en het losgetrilde inzicht</t>
  </si>
  <si>
    <t>HB en de Krookfilm</t>
  </si>
  <si>
    <t>HB en de transmieter</t>
  </si>
  <si>
    <t>HB en de Vrezelijke Krakken</t>
  </si>
  <si>
    <t>HB en de pronen</t>
  </si>
  <si>
    <t>HB en de Doorluchtigheid</t>
  </si>
  <si>
    <t>HB en de opvoedering</t>
  </si>
  <si>
    <t>HB en de wind der verandering</t>
  </si>
  <si>
    <t>HB en de weetmuts</t>
  </si>
  <si>
    <t>HB en het Griffoen-ei</t>
  </si>
  <si>
    <t>HB en de zonnige kijk</t>
  </si>
  <si>
    <t>HB en de grijze kunsten</t>
  </si>
  <si>
    <t>HB en de Grote Onthaler</t>
  </si>
  <si>
    <t>HB en de gekikkerde vorst</t>
  </si>
  <si>
    <t>HB en de denktank</t>
  </si>
  <si>
    <t>HB en de uitvalsels</t>
  </si>
  <si>
    <t>HB en de geweldige wiswassen</t>
  </si>
  <si>
    <t>HB en de toekomer</t>
  </si>
  <si>
    <t>HB en de andere wereld</t>
  </si>
  <si>
    <t>HB en de Unistand</t>
  </si>
  <si>
    <t>HB en de wadem</t>
  </si>
  <si>
    <t>HB en de minionen</t>
  </si>
  <si>
    <t>HB en het spijtlijden</t>
  </si>
  <si>
    <t>HB maakt volledig</t>
  </si>
  <si>
    <t>HB en de aamnaak</t>
  </si>
  <si>
    <t>HB en het ontsollen</t>
  </si>
  <si>
    <t>HB en de antiloog</t>
  </si>
  <si>
    <t>HB en de spalt</t>
  </si>
  <si>
    <t>HB en de zelfkant</t>
  </si>
  <si>
    <t>HB en de vergelder</t>
  </si>
  <si>
    <t>HB en het einde van eindeloos</t>
  </si>
  <si>
    <t>verhaaltitel</t>
  </si>
  <si>
    <t>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</si>
</sst>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0" xfId="0" applyFont="1"/>
  </cellXfs>
  <cellStyles count="1">
    <cellStyle name="Standaard" xfId="0" builtinId="0"/>
  </cellStyles>
  <dxfs count="2">
    <dxf>
      <font>
        <strike val="0"/>
        <color theme="0"/>
      </font>
    </dxf>
    <dxf>
      <font>
        <strike val="0"/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4" bestFit="1" customWidth="1"/>
    <col min="2" max="2" width="38.28515625" bestFit="1" customWidth="1"/>
    <col min="3" max="3" width="9.7109375" bestFit="1" customWidth="1"/>
    <col min="8" max="8" width="14" bestFit="1" customWidth="1"/>
  </cols>
  <sheetData>
    <row r="1" spans="1:8" s="1" customFormat="1" x14ac:dyDescent="0.25">
      <c r="A1" s="1" t="s">
        <v>184</v>
      </c>
      <c r="B1" s="1" t="s">
        <v>183</v>
      </c>
      <c r="C1" s="1" t="s">
        <v>4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5</v>
      </c>
    </row>
    <row r="2" spans="1:8" x14ac:dyDescent="0.25">
      <c r="A2">
        <v>1</v>
      </c>
      <c r="B2" t="s">
        <v>10</v>
      </c>
      <c r="C2">
        <v>28</v>
      </c>
      <c r="D2">
        <v>0</v>
      </c>
      <c r="E2">
        <v>2</v>
      </c>
      <c r="F2">
        <f t="shared" ref="F2:F178" si="0">C2-D2-E2-G2</f>
        <v>25</v>
      </c>
      <c r="G2">
        <v>1</v>
      </c>
      <c r="H2">
        <f t="shared" ref="H2:H178" si="1">D2*1+E2*2+F2*3+G2*4</f>
        <v>83</v>
      </c>
    </row>
    <row r="3" spans="1:8" x14ac:dyDescent="0.25">
      <c r="A3">
        <v>2</v>
      </c>
      <c r="B3" t="s">
        <v>11</v>
      </c>
      <c r="C3">
        <f>66-38</f>
        <v>28</v>
      </c>
      <c r="D3">
        <v>1</v>
      </c>
      <c r="E3">
        <v>1</v>
      </c>
      <c r="F3">
        <f t="shared" si="0"/>
        <v>25</v>
      </c>
      <c r="G3">
        <v>1</v>
      </c>
      <c r="H3">
        <f t="shared" si="1"/>
        <v>82</v>
      </c>
    </row>
    <row r="4" spans="1:8" x14ac:dyDescent="0.25">
      <c r="A4">
        <v>3</v>
      </c>
      <c r="B4" t="s">
        <v>12</v>
      </c>
      <c r="C4">
        <f>96-68</f>
        <v>28</v>
      </c>
      <c r="D4">
        <v>0</v>
      </c>
      <c r="E4">
        <v>3</v>
      </c>
      <c r="F4">
        <f t="shared" si="0"/>
        <v>24</v>
      </c>
      <c r="G4">
        <v>1</v>
      </c>
      <c r="H4">
        <f t="shared" si="1"/>
        <v>82</v>
      </c>
    </row>
    <row r="5" spans="1:8" x14ac:dyDescent="0.25">
      <c r="A5">
        <v>4</v>
      </c>
      <c r="B5" t="s">
        <v>6</v>
      </c>
      <c r="C5">
        <f>126-98</f>
        <v>28</v>
      </c>
      <c r="D5">
        <v>0</v>
      </c>
      <c r="E5">
        <v>1</v>
      </c>
      <c r="F5">
        <f t="shared" si="0"/>
        <v>27</v>
      </c>
      <c r="G5">
        <v>0</v>
      </c>
      <c r="H5">
        <f t="shared" si="1"/>
        <v>83</v>
      </c>
    </row>
    <row r="6" spans="1:8" x14ac:dyDescent="0.25">
      <c r="A6">
        <v>5</v>
      </c>
      <c r="B6" t="s">
        <v>13</v>
      </c>
      <c r="C6">
        <f>156-128</f>
        <v>28</v>
      </c>
      <c r="D6">
        <v>0</v>
      </c>
      <c r="E6">
        <v>1</v>
      </c>
      <c r="F6">
        <f t="shared" si="0"/>
        <v>27</v>
      </c>
      <c r="G6">
        <v>0</v>
      </c>
      <c r="H6">
        <f t="shared" si="1"/>
        <v>83</v>
      </c>
    </row>
    <row r="7" spans="1:8" x14ac:dyDescent="0.25">
      <c r="A7">
        <v>6</v>
      </c>
      <c r="B7" t="s">
        <v>14</v>
      </c>
      <c r="C7">
        <f>168-140</f>
        <v>28</v>
      </c>
      <c r="D7">
        <v>0</v>
      </c>
      <c r="E7">
        <v>4</v>
      </c>
      <c r="F7">
        <f t="shared" si="0"/>
        <v>23</v>
      </c>
      <c r="G7">
        <v>1</v>
      </c>
      <c r="H7">
        <f t="shared" si="1"/>
        <v>81</v>
      </c>
    </row>
    <row r="8" spans="1:8" x14ac:dyDescent="0.25">
      <c r="A8">
        <v>7</v>
      </c>
      <c r="B8" t="s">
        <v>15</v>
      </c>
      <c r="C8">
        <f>196-168</f>
        <v>28</v>
      </c>
      <c r="D8">
        <v>0</v>
      </c>
      <c r="E8">
        <v>2</v>
      </c>
      <c r="F8">
        <f t="shared" si="0"/>
        <v>26</v>
      </c>
      <c r="G8">
        <v>0</v>
      </c>
      <c r="H8">
        <f t="shared" si="1"/>
        <v>82</v>
      </c>
    </row>
    <row r="9" spans="1:8" x14ac:dyDescent="0.25">
      <c r="A9">
        <v>8</v>
      </c>
      <c r="B9" t="s">
        <v>16</v>
      </c>
      <c r="C9">
        <f>224-196</f>
        <v>28</v>
      </c>
      <c r="D9">
        <v>0</v>
      </c>
      <c r="E9">
        <v>7</v>
      </c>
      <c r="F9">
        <f t="shared" si="0"/>
        <v>21</v>
      </c>
      <c r="G9">
        <v>0</v>
      </c>
      <c r="H9">
        <f t="shared" si="1"/>
        <v>77</v>
      </c>
    </row>
    <row r="10" spans="1:8" x14ac:dyDescent="0.25">
      <c r="A10">
        <v>9</v>
      </c>
      <c r="B10" t="s">
        <v>17</v>
      </c>
      <c r="C10">
        <f>252-224</f>
        <v>28</v>
      </c>
      <c r="D10">
        <v>0</v>
      </c>
      <c r="E10">
        <v>4</v>
      </c>
      <c r="F10">
        <f t="shared" si="0"/>
        <v>23</v>
      </c>
      <c r="G10">
        <v>1</v>
      </c>
      <c r="H10">
        <f t="shared" si="1"/>
        <v>81</v>
      </c>
    </row>
    <row r="11" spans="1:8" x14ac:dyDescent="0.25">
      <c r="A11">
        <v>10</v>
      </c>
      <c r="B11" t="s">
        <v>18</v>
      </c>
      <c r="C11">
        <f>280-252</f>
        <v>28</v>
      </c>
      <c r="D11">
        <v>0</v>
      </c>
      <c r="E11">
        <v>3</v>
      </c>
      <c r="F11">
        <f t="shared" si="0"/>
        <v>25</v>
      </c>
      <c r="G11">
        <v>0</v>
      </c>
      <c r="H11">
        <f t="shared" si="1"/>
        <v>81</v>
      </c>
    </row>
    <row r="12" spans="1:8" x14ac:dyDescent="0.25">
      <c r="A12">
        <v>11</v>
      </c>
      <c r="B12" t="s">
        <v>19</v>
      </c>
      <c r="C12">
        <f>308-280</f>
        <v>28</v>
      </c>
      <c r="D12">
        <v>0</v>
      </c>
      <c r="E12">
        <v>5</v>
      </c>
      <c r="F12">
        <f t="shared" si="0"/>
        <v>23</v>
      </c>
      <c r="G12">
        <v>0</v>
      </c>
      <c r="H12">
        <f t="shared" si="1"/>
        <v>79</v>
      </c>
    </row>
    <row r="13" spans="1:8" x14ac:dyDescent="0.25">
      <c r="A13">
        <v>12</v>
      </c>
      <c r="B13" t="s">
        <v>20</v>
      </c>
      <c r="C13">
        <f>336-308</f>
        <v>28</v>
      </c>
      <c r="D13">
        <v>0</v>
      </c>
      <c r="E13">
        <v>2</v>
      </c>
      <c r="F13">
        <f t="shared" si="0"/>
        <v>26</v>
      </c>
      <c r="G13">
        <v>0</v>
      </c>
      <c r="H13">
        <f t="shared" si="1"/>
        <v>82</v>
      </c>
    </row>
    <row r="14" spans="1:8" x14ac:dyDescent="0.25">
      <c r="A14">
        <v>13</v>
      </c>
      <c r="B14" t="s">
        <v>7</v>
      </c>
      <c r="C14">
        <f>182-98</f>
        <v>84</v>
      </c>
      <c r="D14">
        <v>0</v>
      </c>
      <c r="E14">
        <v>10</v>
      </c>
      <c r="F14">
        <f t="shared" si="0"/>
        <v>74</v>
      </c>
      <c r="G14">
        <v>0</v>
      </c>
      <c r="H14">
        <f t="shared" si="1"/>
        <v>242</v>
      </c>
    </row>
    <row r="15" spans="1:8" x14ac:dyDescent="0.25">
      <c r="A15">
        <v>14</v>
      </c>
      <c r="B15" t="s">
        <v>8</v>
      </c>
      <c r="C15">
        <f>73-8</f>
        <v>65</v>
      </c>
      <c r="D15">
        <v>0</v>
      </c>
      <c r="E15">
        <v>17</v>
      </c>
      <c r="F15">
        <f t="shared" si="0"/>
        <v>45</v>
      </c>
      <c r="G15">
        <v>3</v>
      </c>
      <c r="H15">
        <f t="shared" si="1"/>
        <v>181</v>
      </c>
    </row>
    <row r="16" spans="1:8" x14ac:dyDescent="0.25">
      <c r="A16">
        <v>15</v>
      </c>
      <c r="B16" t="s">
        <v>21</v>
      </c>
      <c r="C16">
        <f>136-76</f>
        <v>60</v>
      </c>
      <c r="D16">
        <v>0</v>
      </c>
      <c r="E16">
        <v>10</v>
      </c>
      <c r="F16">
        <f t="shared" si="0"/>
        <v>50</v>
      </c>
      <c r="G16">
        <v>0</v>
      </c>
      <c r="H16">
        <f t="shared" si="1"/>
        <v>170</v>
      </c>
    </row>
    <row r="17" spans="1:8" x14ac:dyDescent="0.25">
      <c r="A17">
        <v>16</v>
      </c>
      <c r="B17" t="s">
        <v>105</v>
      </c>
      <c r="C17">
        <f>197-138</f>
        <v>59</v>
      </c>
      <c r="D17">
        <v>0</v>
      </c>
      <c r="E17">
        <v>14</v>
      </c>
      <c r="F17">
        <f t="shared" si="0"/>
        <v>45</v>
      </c>
      <c r="G17">
        <v>0</v>
      </c>
      <c r="H17">
        <f t="shared" si="1"/>
        <v>163</v>
      </c>
    </row>
    <row r="18" spans="1:8" x14ac:dyDescent="0.25">
      <c r="A18">
        <v>17</v>
      </c>
      <c r="B18" t="s">
        <v>22</v>
      </c>
      <c r="C18">
        <f>76-8</f>
        <v>68</v>
      </c>
      <c r="D18">
        <v>0</v>
      </c>
      <c r="E18">
        <v>17</v>
      </c>
      <c r="F18">
        <f t="shared" si="0"/>
        <v>51</v>
      </c>
      <c r="G18">
        <v>0</v>
      </c>
      <c r="H18">
        <f t="shared" si="1"/>
        <v>187</v>
      </c>
    </row>
    <row r="19" spans="1:8" x14ac:dyDescent="0.25">
      <c r="A19">
        <v>18</v>
      </c>
      <c r="B19" t="s">
        <v>23</v>
      </c>
      <c r="C19">
        <f>126-78</f>
        <v>48</v>
      </c>
      <c r="D19">
        <v>0</v>
      </c>
      <c r="E19">
        <v>0</v>
      </c>
      <c r="F19">
        <f t="shared" si="0"/>
        <v>48</v>
      </c>
      <c r="G19">
        <v>0</v>
      </c>
      <c r="H19">
        <f t="shared" si="1"/>
        <v>144</v>
      </c>
    </row>
    <row r="20" spans="1:8" x14ac:dyDescent="0.25">
      <c r="A20">
        <v>19</v>
      </c>
      <c r="B20" t="s">
        <v>24</v>
      </c>
      <c r="C20">
        <f>193-128</f>
        <v>65</v>
      </c>
      <c r="D20">
        <v>0</v>
      </c>
      <c r="E20">
        <v>6</v>
      </c>
      <c r="F20">
        <f t="shared" si="0"/>
        <v>59</v>
      </c>
      <c r="G20">
        <v>0</v>
      </c>
      <c r="H20">
        <f t="shared" si="1"/>
        <v>189</v>
      </c>
    </row>
    <row r="21" spans="1:8" x14ac:dyDescent="0.25">
      <c r="A21">
        <v>20</v>
      </c>
      <c r="B21" t="s">
        <v>25</v>
      </c>
      <c r="C21">
        <f>43-8</f>
        <v>35</v>
      </c>
      <c r="D21">
        <v>0</v>
      </c>
      <c r="E21">
        <v>4</v>
      </c>
      <c r="F21">
        <f t="shared" si="0"/>
        <v>31</v>
      </c>
      <c r="G21">
        <v>0</v>
      </c>
      <c r="H21">
        <f t="shared" si="1"/>
        <v>101</v>
      </c>
    </row>
    <row r="22" spans="1:8" x14ac:dyDescent="0.25">
      <c r="A22">
        <v>21</v>
      </c>
      <c r="B22" t="s">
        <v>26</v>
      </c>
      <c r="C22">
        <f>138-46</f>
        <v>92</v>
      </c>
      <c r="D22">
        <v>0</v>
      </c>
      <c r="E22">
        <v>21</v>
      </c>
      <c r="F22">
        <f t="shared" si="0"/>
        <v>71</v>
      </c>
      <c r="G22">
        <v>0</v>
      </c>
      <c r="H22">
        <f t="shared" si="1"/>
        <v>255</v>
      </c>
    </row>
    <row r="23" spans="1:8" x14ac:dyDescent="0.25">
      <c r="A23">
        <v>22</v>
      </c>
      <c r="B23" t="s">
        <v>27</v>
      </c>
      <c r="C23">
        <f>223-140</f>
        <v>83</v>
      </c>
      <c r="D23">
        <v>0</v>
      </c>
      <c r="E23">
        <v>16</v>
      </c>
      <c r="F23">
        <f t="shared" si="0"/>
        <v>67</v>
      </c>
      <c r="G23">
        <v>0</v>
      </c>
      <c r="H23">
        <f t="shared" si="1"/>
        <v>233</v>
      </c>
    </row>
    <row r="24" spans="1:8" x14ac:dyDescent="0.25">
      <c r="A24">
        <v>23</v>
      </c>
      <c r="B24" t="s">
        <v>28</v>
      </c>
      <c r="C24">
        <f>97-8</f>
        <v>89</v>
      </c>
      <c r="D24">
        <v>0</v>
      </c>
      <c r="E24">
        <v>8</v>
      </c>
      <c r="F24">
        <f t="shared" si="0"/>
        <v>81</v>
      </c>
      <c r="G24">
        <v>0</v>
      </c>
      <c r="H24">
        <f t="shared" si="1"/>
        <v>259</v>
      </c>
    </row>
    <row r="25" spans="1:8" x14ac:dyDescent="0.25">
      <c r="A25">
        <v>24</v>
      </c>
      <c r="B25" t="s">
        <v>29</v>
      </c>
      <c r="C25">
        <f>140-100</f>
        <v>40</v>
      </c>
      <c r="D25">
        <v>0</v>
      </c>
      <c r="E25">
        <v>3</v>
      </c>
      <c r="F25">
        <f t="shared" si="0"/>
        <v>37</v>
      </c>
      <c r="G25">
        <v>0</v>
      </c>
      <c r="H25">
        <f t="shared" si="1"/>
        <v>117</v>
      </c>
    </row>
    <row r="26" spans="1:8" x14ac:dyDescent="0.25">
      <c r="A26">
        <v>25</v>
      </c>
      <c r="B26" t="s">
        <v>30</v>
      </c>
      <c r="C26">
        <f>187-142</f>
        <v>45</v>
      </c>
      <c r="D26">
        <v>0</v>
      </c>
      <c r="E26">
        <v>0</v>
      </c>
      <c r="F26">
        <f t="shared" si="0"/>
        <v>45</v>
      </c>
      <c r="G26">
        <v>0</v>
      </c>
      <c r="H26">
        <f t="shared" si="1"/>
        <v>135</v>
      </c>
    </row>
    <row r="27" spans="1:8" x14ac:dyDescent="0.25">
      <c r="A27">
        <v>26</v>
      </c>
      <c r="B27" t="s">
        <v>31</v>
      </c>
      <c r="C27">
        <f>153-85</f>
        <v>68</v>
      </c>
      <c r="D27">
        <v>0</v>
      </c>
      <c r="E27">
        <v>5</v>
      </c>
      <c r="F27">
        <f t="shared" si="0"/>
        <v>63</v>
      </c>
      <c r="G27">
        <v>0</v>
      </c>
      <c r="H27">
        <f t="shared" si="1"/>
        <v>199</v>
      </c>
    </row>
    <row r="28" spans="1:8" x14ac:dyDescent="0.25">
      <c r="A28">
        <v>27</v>
      </c>
      <c r="B28" t="s">
        <v>32</v>
      </c>
      <c r="C28">
        <f>76-8</f>
        <v>68</v>
      </c>
      <c r="D28">
        <v>0</v>
      </c>
      <c r="E28">
        <v>5</v>
      </c>
      <c r="F28">
        <f t="shared" si="0"/>
        <v>63</v>
      </c>
      <c r="G28">
        <v>0</v>
      </c>
      <c r="H28">
        <f t="shared" si="1"/>
        <v>199</v>
      </c>
    </row>
    <row r="29" spans="1:8" x14ac:dyDescent="0.25">
      <c r="A29">
        <v>28</v>
      </c>
      <c r="B29" t="s">
        <v>33</v>
      </c>
      <c r="C29">
        <f>122-78</f>
        <v>44</v>
      </c>
      <c r="D29">
        <v>0</v>
      </c>
      <c r="E29">
        <v>7</v>
      </c>
      <c r="F29">
        <f t="shared" si="0"/>
        <v>37</v>
      </c>
      <c r="G29">
        <v>0</v>
      </c>
      <c r="H29">
        <f t="shared" si="1"/>
        <v>125</v>
      </c>
    </row>
    <row r="30" spans="1:8" x14ac:dyDescent="0.25">
      <c r="A30">
        <v>29</v>
      </c>
      <c r="B30" t="s">
        <v>34</v>
      </c>
      <c r="C30">
        <f>213-124</f>
        <v>89</v>
      </c>
      <c r="D30">
        <v>0</v>
      </c>
      <c r="E30">
        <v>6</v>
      </c>
      <c r="F30">
        <f t="shared" si="0"/>
        <v>83</v>
      </c>
      <c r="G30">
        <v>0</v>
      </c>
      <c r="H30">
        <f t="shared" si="1"/>
        <v>261</v>
      </c>
    </row>
    <row r="31" spans="1:8" x14ac:dyDescent="0.25">
      <c r="A31">
        <v>30</v>
      </c>
      <c r="B31" t="s">
        <v>35</v>
      </c>
      <c r="C31">
        <f>85-8</f>
        <v>77</v>
      </c>
      <c r="D31">
        <v>0</v>
      </c>
      <c r="E31">
        <v>1</v>
      </c>
      <c r="F31">
        <f t="shared" si="0"/>
        <v>76</v>
      </c>
      <c r="G31">
        <v>0</v>
      </c>
      <c r="H31">
        <f t="shared" si="1"/>
        <v>230</v>
      </c>
    </row>
    <row r="32" spans="1:8" x14ac:dyDescent="0.25">
      <c r="A32">
        <v>31</v>
      </c>
      <c r="B32" t="s">
        <v>36</v>
      </c>
      <c r="C32">
        <f>85-54</f>
        <v>31</v>
      </c>
      <c r="D32">
        <v>0</v>
      </c>
      <c r="E32">
        <v>3</v>
      </c>
      <c r="F32">
        <f t="shared" si="0"/>
        <v>28</v>
      </c>
      <c r="G32">
        <v>0</v>
      </c>
      <c r="H32">
        <f t="shared" si="1"/>
        <v>90</v>
      </c>
    </row>
    <row r="33" spans="1:8" x14ac:dyDescent="0.25">
      <c r="A33">
        <v>32</v>
      </c>
      <c r="B33" t="s">
        <v>106</v>
      </c>
      <c r="C33">
        <f>138-88</f>
        <v>50</v>
      </c>
      <c r="D33">
        <v>0</v>
      </c>
      <c r="E33">
        <v>1</v>
      </c>
      <c r="F33">
        <f t="shared" si="0"/>
        <v>49</v>
      </c>
      <c r="G33">
        <v>0</v>
      </c>
      <c r="H33">
        <f t="shared" si="1"/>
        <v>149</v>
      </c>
    </row>
    <row r="34" spans="1:8" x14ac:dyDescent="0.25">
      <c r="A34">
        <v>33</v>
      </c>
      <c r="B34" t="s">
        <v>37</v>
      </c>
      <c r="C34">
        <f>203-140</f>
        <v>63</v>
      </c>
      <c r="D34">
        <v>0</v>
      </c>
      <c r="E34">
        <v>5</v>
      </c>
      <c r="F34">
        <f t="shared" si="0"/>
        <v>58</v>
      </c>
      <c r="G34">
        <v>0</v>
      </c>
      <c r="H34">
        <f t="shared" si="1"/>
        <v>184</v>
      </c>
    </row>
    <row r="35" spans="1:8" x14ac:dyDescent="0.25">
      <c r="A35">
        <v>34</v>
      </c>
      <c r="B35" t="s">
        <v>38</v>
      </c>
      <c r="C35">
        <f>61-8</f>
        <v>53</v>
      </c>
      <c r="D35">
        <v>0</v>
      </c>
      <c r="E35">
        <v>3</v>
      </c>
      <c r="F35">
        <f t="shared" si="0"/>
        <v>50</v>
      </c>
      <c r="G35">
        <v>0</v>
      </c>
      <c r="H35">
        <f t="shared" si="1"/>
        <v>156</v>
      </c>
    </row>
    <row r="36" spans="1:8" x14ac:dyDescent="0.25">
      <c r="A36">
        <v>35</v>
      </c>
      <c r="B36" t="s">
        <v>39</v>
      </c>
      <c r="C36">
        <f>151-64</f>
        <v>87</v>
      </c>
      <c r="D36">
        <v>0</v>
      </c>
      <c r="E36">
        <v>5</v>
      </c>
      <c r="F36">
        <f t="shared" si="0"/>
        <v>82</v>
      </c>
      <c r="G36">
        <v>0</v>
      </c>
      <c r="H36">
        <f t="shared" si="1"/>
        <v>256</v>
      </c>
    </row>
    <row r="37" spans="1:8" x14ac:dyDescent="0.25">
      <c r="A37">
        <v>36</v>
      </c>
      <c r="B37" t="s">
        <v>40</v>
      </c>
      <c r="C37">
        <f>225-154</f>
        <v>71</v>
      </c>
      <c r="D37">
        <v>0</v>
      </c>
      <c r="E37">
        <v>2</v>
      </c>
      <c r="F37">
        <f t="shared" si="0"/>
        <v>69</v>
      </c>
      <c r="G37">
        <v>0</v>
      </c>
      <c r="H37">
        <f t="shared" si="1"/>
        <v>211</v>
      </c>
    </row>
    <row r="38" spans="1:8" x14ac:dyDescent="0.25">
      <c r="A38">
        <v>37</v>
      </c>
      <c r="B38" t="s">
        <v>107</v>
      </c>
      <c r="C38">
        <f>88-8</f>
        <v>80</v>
      </c>
      <c r="D38">
        <v>0</v>
      </c>
      <c r="E38">
        <v>5</v>
      </c>
      <c r="F38">
        <f t="shared" si="0"/>
        <v>75</v>
      </c>
      <c r="G38">
        <v>0</v>
      </c>
      <c r="H38">
        <f t="shared" si="1"/>
        <v>235</v>
      </c>
    </row>
    <row r="39" spans="1:8" x14ac:dyDescent="0.25">
      <c r="A39">
        <v>38</v>
      </c>
      <c r="B39" t="s">
        <v>41</v>
      </c>
      <c r="C39">
        <f>160-90</f>
        <v>70</v>
      </c>
      <c r="D39">
        <v>0</v>
      </c>
      <c r="E39">
        <v>2</v>
      </c>
      <c r="F39">
        <f t="shared" si="0"/>
        <v>68</v>
      </c>
      <c r="G39">
        <v>0</v>
      </c>
      <c r="H39">
        <f t="shared" si="1"/>
        <v>208</v>
      </c>
    </row>
    <row r="40" spans="1:8" x14ac:dyDescent="0.25">
      <c r="A40">
        <v>39</v>
      </c>
      <c r="B40" t="s">
        <v>42</v>
      </c>
      <c r="C40">
        <f>228-162</f>
        <v>66</v>
      </c>
      <c r="D40">
        <v>0</v>
      </c>
      <c r="E40">
        <v>5</v>
      </c>
      <c r="F40">
        <f t="shared" si="0"/>
        <v>61</v>
      </c>
      <c r="G40">
        <v>0</v>
      </c>
      <c r="H40">
        <f t="shared" si="1"/>
        <v>193</v>
      </c>
    </row>
    <row r="41" spans="1:8" x14ac:dyDescent="0.25">
      <c r="A41">
        <v>40</v>
      </c>
      <c r="B41" t="s">
        <v>108</v>
      </c>
      <c r="C41">
        <f>97-8</f>
        <v>89</v>
      </c>
      <c r="D41">
        <v>0</v>
      </c>
      <c r="E41">
        <v>5</v>
      </c>
      <c r="F41">
        <f t="shared" si="0"/>
        <v>84</v>
      </c>
      <c r="G41">
        <v>0</v>
      </c>
      <c r="H41">
        <f t="shared" si="1"/>
        <v>262</v>
      </c>
    </row>
    <row r="42" spans="1:8" x14ac:dyDescent="0.25">
      <c r="A42">
        <v>41</v>
      </c>
      <c r="B42" t="s">
        <v>43</v>
      </c>
      <c r="C42">
        <f>171-100</f>
        <v>71</v>
      </c>
      <c r="D42">
        <v>0</v>
      </c>
      <c r="E42">
        <v>6</v>
      </c>
      <c r="F42">
        <f t="shared" si="0"/>
        <v>65</v>
      </c>
      <c r="G42">
        <v>0</v>
      </c>
      <c r="H42">
        <f t="shared" si="1"/>
        <v>207</v>
      </c>
    </row>
    <row r="43" spans="1:8" x14ac:dyDescent="0.25">
      <c r="A43">
        <v>42</v>
      </c>
      <c r="B43" t="s">
        <v>44</v>
      </c>
      <c r="C43">
        <f>239-174</f>
        <v>65</v>
      </c>
      <c r="D43">
        <v>0</v>
      </c>
      <c r="E43">
        <v>4</v>
      </c>
      <c r="F43">
        <f t="shared" si="0"/>
        <v>61</v>
      </c>
      <c r="G43">
        <v>0</v>
      </c>
      <c r="H43">
        <f t="shared" si="1"/>
        <v>191</v>
      </c>
    </row>
    <row r="44" spans="1:8" x14ac:dyDescent="0.25">
      <c r="A44">
        <v>43</v>
      </c>
      <c r="B44" t="s">
        <v>109</v>
      </c>
      <c r="C44">
        <f>69-8</f>
        <v>61</v>
      </c>
      <c r="D44">
        <v>0</v>
      </c>
      <c r="E44">
        <v>6</v>
      </c>
      <c r="F44">
        <f t="shared" si="0"/>
        <v>55</v>
      </c>
      <c r="G44">
        <v>0</v>
      </c>
      <c r="H44">
        <f t="shared" si="1"/>
        <v>177</v>
      </c>
    </row>
    <row r="45" spans="1:8" x14ac:dyDescent="0.25">
      <c r="A45">
        <v>44</v>
      </c>
      <c r="B45" t="s">
        <v>45</v>
      </c>
      <c r="C45">
        <f>149-72</f>
        <v>77</v>
      </c>
      <c r="D45">
        <v>0</v>
      </c>
      <c r="E45">
        <v>0</v>
      </c>
      <c r="F45">
        <f t="shared" si="0"/>
        <v>77</v>
      </c>
      <c r="G45">
        <v>0</v>
      </c>
      <c r="H45">
        <f t="shared" si="1"/>
        <v>231</v>
      </c>
    </row>
    <row r="46" spans="1:8" x14ac:dyDescent="0.25">
      <c r="A46">
        <v>45</v>
      </c>
      <c r="B46" t="s">
        <v>110</v>
      </c>
      <c r="C46">
        <f>203-152</f>
        <v>51</v>
      </c>
      <c r="D46">
        <v>0</v>
      </c>
      <c r="E46">
        <v>4</v>
      </c>
      <c r="F46">
        <f t="shared" si="0"/>
        <v>47</v>
      </c>
      <c r="G46">
        <v>0</v>
      </c>
      <c r="H46">
        <f t="shared" si="1"/>
        <v>149</v>
      </c>
    </row>
    <row r="47" spans="1:8" x14ac:dyDescent="0.25">
      <c r="A47">
        <v>46</v>
      </c>
      <c r="B47" t="s">
        <v>46</v>
      </c>
      <c r="C47">
        <f>76-8</f>
        <v>68</v>
      </c>
      <c r="D47">
        <v>0</v>
      </c>
      <c r="E47">
        <v>1</v>
      </c>
      <c r="F47">
        <f t="shared" si="0"/>
        <v>67</v>
      </c>
      <c r="G47">
        <v>0</v>
      </c>
      <c r="H47">
        <f t="shared" si="1"/>
        <v>203</v>
      </c>
    </row>
    <row r="48" spans="1:8" x14ac:dyDescent="0.25">
      <c r="A48">
        <v>47</v>
      </c>
      <c r="B48" t="s">
        <v>47</v>
      </c>
      <c r="C48">
        <f>151-78</f>
        <v>73</v>
      </c>
      <c r="D48">
        <v>0</v>
      </c>
      <c r="E48">
        <v>4</v>
      </c>
      <c r="F48">
        <f t="shared" si="0"/>
        <v>69</v>
      </c>
      <c r="G48">
        <v>0</v>
      </c>
      <c r="H48">
        <f t="shared" si="1"/>
        <v>215</v>
      </c>
    </row>
    <row r="49" spans="1:8" x14ac:dyDescent="0.25">
      <c r="A49">
        <v>48</v>
      </c>
      <c r="B49" t="s">
        <v>111</v>
      </c>
      <c r="C49">
        <f>198-154</f>
        <v>44</v>
      </c>
      <c r="D49">
        <v>0</v>
      </c>
      <c r="E49">
        <v>3</v>
      </c>
      <c r="F49">
        <f t="shared" si="0"/>
        <v>41</v>
      </c>
      <c r="G49">
        <v>0</v>
      </c>
      <c r="H49">
        <f t="shared" si="1"/>
        <v>129</v>
      </c>
    </row>
    <row r="50" spans="1:8" x14ac:dyDescent="0.25">
      <c r="A50">
        <v>49</v>
      </c>
      <c r="B50" t="s">
        <v>48</v>
      </c>
      <c r="C50">
        <f>70-8</f>
        <v>62</v>
      </c>
      <c r="D50">
        <v>0</v>
      </c>
      <c r="E50">
        <v>1</v>
      </c>
      <c r="F50">
        <f t="shared" si="0"/>
        <v>61</v>
      </c>
      <c r="G50">
        <v>0</v>
      </c>
      <c r="H50">
        <f t="shared" si="1"/>
        <v>185</v>
      </c>
    </row>
    <row r="51" spans="1:8" x14ac:dyDescent="0.25">
      <c r="A51">
        <v>50</v>
      </c>
      <c r="B51" t="s">
        <v>49</v>
      </c>
      <c r="C51">
        <f>130-72</f>
        <v>58</v>
      </c>
      <c r="D51">
        <v>0</v>
      </c>
      <c r="E51">
        <v>4</v>
      </c>
      <c r="F51">
        <f t="shared" si="0"/>
        <v>54</v>
      </c>
      <c r="G51">
        <v>0</v>
      </c>
      <c r="H51">
        <f t="shared" si="1"/>
        <v>170</v>
      </c>
    </row>
    <row r="52" spans="1:8" x14ac:dyDescent="0.25">
      <c r="A52">
        <v>51</v>
      </c>
      <c r="B52" t="s">
        <v>112</v>
      </c>
      <c r="C52">
        <f>199-132</f>
        <v>67</v>
      </c>
      <c r="D52">
        <v>0</v>
      </c>
      <c r="E52">
        <v>5</v>
      </c>
      <c r="F52">
        <f t="shared" si="0"/>
        <v>62</v>
      </c>
      <c r="G52">
        <v>0</v>
      </c>
      <c r="H52">
        <f t="shared" si="1"/>
        <v>196</v>
      </c>
    </row>
    <row r="53" spans="1:8" x14ac:dyDescent="0.25">
      <c r="A53">
        <v>52</v>
      </c>
      <c r="B53" t="s">
        <v>50</v>
      </c>
      <c r="C53">
        <f>88-8</f>
        <v>80</v>
      </c>
      <c r="D53">
        <v>0</v>
      </c>
      <c r="E53">
        <v>6</v>
      </c>
      <c r="F53">
        <f t="shared" si="0"/>
        <v>74</v>
      </c>
      <c r="G53">
        <v>0</v>
      </c>
      <c r="H53">
        <f t="shared" si="1"/>
        <v>234</v>
      </c>
    </row>
    <row r="54" spans="1:8" x14ac:dyDescent="0.25">
      <c r="A54">
        <v>53</v>
      </c>
      <c r="B54" t="s">
        <v>113</v>
      </c>
      <c r="C54">
        <f>126-90</f>
        <v>36</v>
      </c>
      <c r="D54">
        <v>0</v>
      </c>
      <c r="E54">
        <v>2</v>
      </c>
      <c r="F54">
        <f t="shared" si="0"/>
        <v>34</v>
      </c>
      <c r="G54">
        <v>0</v>
      </c>
      <c r="H54">
        <f t="shared" si="1"/>
        <v>106</v>
      </c>
    </row>
    <row r="55" spans="1:8" x14ac:dyDescent="0.25">
      <c r="A55">
        <v>54</v>
      </c>
      <c r="B55" t="s">
        <v>51</v>
      </c>
      <c r="C55">
        <f>176-128</f>
        <v>48</v>
      </c>
      <c r="D55">
        <v>0</v>
      </c>
      <c r="E55">
        <v>8</v>
      </c>
      <c r="F55">
        <f t="shared" si="0"/>
        <v>40</v>
      </c>
      <c r="G55">
        <v>0</v>
      </c>
      <c r="H55">
        <f t="shared" si="1"/>
        <v>136</v>
      </c>
    </row>
    <row r="56" spans="1:8" x14ac:dyDescent="0.25">
      <c r="A56">
        <v>55</v>
      </c>
      <c r="B56" t="s">
        <v>52</v>
      </c>
      <c r="C56">
        <f>208-178</f>
        <v>30</v>
      </c>
      <c r="D56">
        <v>0</v>
      </c>
      <c r="E56">
        <v>1</v>
      </c>
      <c r="F56">
        <f t="shared" si="0"/>
        <v>29</v>
      </c>
      <c r="G56">
        <v>0</v>
      </c>
      <c r="H56">
        <f t="shared" si="1"/>
        <v>89</v>
      </c>
    </row>
    <row r="57" spans="1:8" x14ac:dyDescent="0.25">
      <c r="A57">
        <v>56</v>
      </c>
      <c r="B57" t="s">
        <v>53</v>
      </c>
      <c r="C57">
        <f>66-8</f>
        <v>58</v>
      </c>
      <c r="D57">
        <v>0</v>
      </c>
      <c r="E57">
        <v>0</v>
      </c>
      <c r="F57">
        <f t="shared" si="0"/>
        <v>58</v>
      </c>
      <c r="G57">
        <v>0</v>
      </c>
      <c r="H57">
        <f t="shared" si="1"/>
        <v>174</v>
      </c>
    </row>
    <row r="58" spans="1:8" x14ac:dyDescent="0.25">
      <c r="A58">
        <v>57</v>
      </c>
      <c r="B58" t="s">
        <v>54</v>
      </c>
      <c r="C58">
        <f>113-68</f>
        <v>45</v>
      </c>
      <c r="D58">
        <v>0</v>
      </c>
      <c r="E58">
        <v>3</v>
      </c>
      <c r="F58">
        <f t="shared" si="0"/>
        <v>42</v>
      </c>
      <c r="G58">
        <v>0</v>
      </c>
      <c r="H58">
        <f t="shared" si="1"/>
        <v>132</v>
      </c>
    </row>
    <row r="59" spans="1:8" x14ac:dyDescent="0.25">
      <c r="A59">
        <v>58</v>
      </c>
      <c r="B59" t="s">
        <v>55</v>
      </c>
      <c r="C59">
        <f>168-116</f>
        <v>52</v>
      </c>
      <c r="D59">
        <v>0</v>
      </c>
      <c r="E59">
        <v>0</v>
      </c>
      <c r="F59">
        <f t="shared" si="0"/>
        <v>51</v>
      </c>
      <c r="G59">
        <v>1</v>
      </c>
      <c r="H59">
        <f t="shared" si="1"/>
        <v>157</v>
      </c>
    </row>
    <row r="60" spans="1:8" x14ac:dyDescent="0.25">
      <c r="A60">
        <v>59</v>
      </c>
      <c r="B60" t="s">
        <v>114</v>
      </c>
      <c r="C60">
        <f>238-170</f>
        <v>68</v>
      </c>
      <c r="D60">
        <v>0</v>
      </c>
      <c r="E60">
        <v>4</v>
      </c>
      <c r="F60">
        <f t="shared" si="0"/>
        <v>64</v>
      </c>
      <c r="G60">
        <v>0</v>
      </c>
      <c r="H60">
        <f t="shared" si="1"/>
        <v>200</v>
      </c>
    </row>
    <row r="61" spans="1:8" x14ac:dyDescent="0.25">
      <c r="A61">
        <v>60</v>
      </c>
      <c r="B61" t="s">
        <v>56</v>
      </c>
      <c r="C61">
        <f>61-8</f>
        <v>53</v>
      </c>
      <c r="D61">
        <v>0</v>
      </c>
      <c r="E61">
        <v>5</v>
      </c>
      <c r="F61">
        <f t="shared" si="0"/>
        <v>48</v>
      </c>
      <c r="G61">
        <v>0</v>
      </c>
      <c r="H61">
        <f t="shared" si="1"/>
        <v>154</v>
      </c>
    </row>
    <row r="62" spans="1:8" x14ac:dyDescent="0.25">
      <c r="A62">
        <v>61</v>
      </c>
      <c r="B62" t="s">
        <v>57</v>
      </c>
      <c r="C62">
        <f>118-64</f>
        <v>54</v>
      </c>
      <c r="D62">
        <v>0</v>
      </c>
      <c r="E62">
        <v>2</v>
      </c>
      <c r="F62">
        <f t="shared" si="0"/>
        <v>52</v>
      </c>
      <c r="G62">
        <v>0</v>
      </c>
      <c r="H62">
        <f t="shared" si="1"/>
        <v>160</v>
      </c>
    </row>
    <row r="63" spans="1:8" x14ac:dyDescent="0.25">
      <c r="A63">
        <v>62</v>
      </c>
      <c r="B63" t="s">
        <v>58</v>
      </c>
      <c r="C63">
        <f>175-120</f>
        <v>55</v>
      </c>
      <c r="D63">
        <v>0</v>
      </c>
      <c r="E63">
        <v>1</v>
      </c>
      <c r="F63">
        <f t="shared" si="0"/>
        <v>54</v>
      </c>
      <c r="G63">
        <v>0</v>
      </c>
      <c r="H63">
        <f t="shared" si="1"/>
        <v>164</v>
      </c>
    </row>
    <row r="64" spans="1:8" x14ac:dyDescent="0.25">
      <c r="A64">
        <v>63</v>
      </c>
      <c r="B64" t="s">
        <v>59</v>
      </c>
      <c r="C64">
        <f>228-178</f>
        <v>50</v>
      </c>
      <c r="D64">
        <v>0</v>
      </c>
      <c r="E64">
        <v>3</v>
      </c>
      <c r="F64">
        <f t="shared" si="0"/>
        <v>47</v>
      </c>
      <c r="G64">
        <v>0</v>
      </c>
      <c r="H64">
        <f t="shared" si="1"/>
        <v>147</v>
      </c>
    </row>
    <row r="65" spans="1:8" x14ac:dyDescent="0.25">
      <c r="A65">
        <v>64</v>
      </c>
      <c r="B65" t="s">
        <v>60</v>
      </c>
      <c r="C65">
        <f>77-8</f>
        <v>69</v>
      </c>
      <c r="D65">
        <v>0</v>
      </c>
      <c r="E65">
        <v>0</v>
      </c>
      <c r="F65">
        <f t="shared" si="0"/>
        <v>69</v>
      </c>
      <c r="G65">
        <v>0</v>
      </c>
      <c r="H65">
        <f t="shared" si="1"/>
        <v>207</v>
      </c>
    </row>
    <row r="66" spans="1:8" x14ac:dyDescent="0.25">
      <c r="A66">
        <v>65</v>
      </c>
      <c r="B66" t="s">
        <v>115</v>
      </c>
      <c r="C66">
        <f>139-80</f>
        <v>59</v>
      </c>
      <c r="D66">
        <v>0</v>
      </c>
      <c r="E66">
        <v>4</v>
      </c>
      <c r="F66">
        <f t="shared" si="0"/>
        <v>55</v>
      </c>
      <c r="G66">
        <v>0</v>
      </c>
      <c r="H66">
        <f t="shared" si="1"/>
        <v>173</v>
      </c>
    </row>
    <row r="67" spans="1:8" x14ac:dyDescent="0.25">
      <c r="A67">
        <v>66</v>
      </c>
      <c r="B67" t="s">
        <v>61</v>
      </c>
      <c r="C67">
        <f>207-142</f>
        <v>65</v>
      </c>
      <c r="D67">
        <v>0</v>
      </c>
      <c r="E67">
        <v>2</v>
      </c>
      <c r="F67">
        <f t="shared" si="0"/>
        <v>63</v>
      </c>
      <c r="G67">
        <v>0</v>
      </c>
      <c r="H67">
        <f t="shared" si="1"/>
        <v>193</v>
      </c>
    </row>
    <row r="68" spans="1:8" x14ac:dyDescent="0.25">
      <c r="A68">
        <v>67</v>
      </c>
      <c r="B68" t="s">
        <v>62</v>
      </c>
      <c r="C68">
        <f>74-8</f>
        <v>66</v>
      </c>
      <c r="D68">
        <v>0</v>
      </c>
      <c r="E68">
        <v>8</v>
      </c>
      <c r="F68">
        <f t="shared" si="0"/>
        <v>58</v>
      </c>
      <c r="G68">
        <v>0</v>
      </c>
      <c r="H68">
        <f t="shared" si="1"/>
        <v>190</v>
      </c>
    </row>
    <row r="69" spans="1:8" x14ac:dyDescent="0.25">
      <c r="A69">
        <v>68</v>
      </c>
      <c r="B69" t="s">
        <v>116</v>
      </c>
      <c r="C69">
        <f>141-76</f>
        <v>65</v>
      </c>
      <c r="D69">
        <v>0</v>
      </c>
      <c r="E69">
        <v>2</v>
      </c>
      <c r="F69">
        <f t="shared" si="0"/>
        <v>63</v>
      </c>
      <c r="G69">
        <v>0</v>
      </c>
      <c r="H69">
        <f t="shared" si="1"/>
        <v>193</v>
      </c>
    </row>
    <row r="70" spans="1:8" x14ac:dyDescent="0.25">
      <c r="A70">
        <v>69</v>
      </c>
      <c r="B70" t="s">
        <v>117</v>
      </c>
      <c r="C70">
        <f>212-144</f>
        <v>68</v>
      </c>
      <c r="D70">
        <v>0</v>
      </c>
      <c r="E70">
        <v>8</v>
      </c>
      <c r="F70">
        <f t="shared" si="0"/>
        <v>60</v>
      </c>
      <c r="G70">
        <v>0</v>
      </c>
      <c r="H70">
        <f t="shared" si="1"/>
        <v>196</v>
      </c>
    </row>
    <row r="71" spans="1:8" x14ac:dyDescent="0.25">
      <c r="A71">
        <v>70</v>
      </c>
      <c r="B71" t="s">
        <v>63</v>
      </c>
      <c r="C71">
        <f>57-8</f>
        <v>49</v>
      </c>
      <c r="D71">
        <v>0</v>
      </c>
      <c r="E71">
        <v>3</v>
      </c>
      <c r="F71">
        <f t="shared" si="0"/>
        <v>46</v>
      </c>
      <c r="G71">
        <v>0</v>
      </c>
      <c r="H71">
        <f t="shared" si="1"/>
        <v>144</v>
      </c>
    </row>
    <row r="72" spans="1:8" x14ac:dyDescent="0.25">
      <c r="A72">
        <v>71</v>
      </c>
      <c r="B72" t="s">
        <v>64</v>
      </c>
      <c r="C72">
        <f>152-60</f>
        <v>92</v>
      </c>
      <c r="D72">
        <v>0</v>
      </c>
      <c r="E72">
        <v>5</v>
      </c>
      <c r="F72">
        <f t="shared" si="0"/>
        <v>87</v>
      </c>
      <c r="G72">
        <v>0</v>
      </c>
      <c r="H72">
        <f t="shared" si="1"/>
        <v>271</v>
      </c>
    </row>
    <row r="73" spans="1:8" x14ac:dyDescent="0.25">
      <c r="A73">
        <v>72</v>
      </c>
      <c r="B73" t="s">
        <v>118</v>
      </c>
      <c r="C73">
        <f>202-154</f>
        <v>48</v>
      </c>
      <c r="D73">
        <v>0</v>
      </c>
      <c r="E73">
        <v>2</v>
      </c>
      <c r="F73">
        <f t="shared" si="0"/>
        <v>46</v>
      </c>
      <c r="G73">
        <v>0</v>
      </c>
      <c r="H73">
        <f t="shared" si="1"/>
        <v>142</v>
      </c>
    </row>
    <row r="74" spans="1:8" x14ac:dyDescent="0.25">
      <c r="A74">
        <v>73</v>
      </c>
      <c r="B74" t="s">
        <v>65</v>
      </c>
      <c r="C74">
        <f>48-8</f>
        <v>40</v>
      </c>
      <c r="D74">
        <v>0</v>
      </c>
      <c r="E74">
        <v>0</v>
      </c>
      <c r="F74">
        <f t="shared" si="0"/>
        <v>40</v>
      </c>
      <c r="G74">
        <v>0</v>
      </c>
      <c r="H74">
        <f t="shared" si="1"/>
        <v>120</v>
      </c>
    </row>
    <row r="75" spans="1:8" x14ac:dyDescent="0.25">
      <c r="A75">
        <v>74</v>
      </c>
      <c r="B75" t="s">
        <v>119</v>
      </c>
      <c r="C75">
        <f>118-50</f>
        <v>68</v>
      </c>
      <c r="D75">
        <v>0</v>
      </c>
      <c r="E75">
        <v>5</v>
      </c>
      <c r="F75">
        <f t="shared" si="0"/>
        <v>63</v>
      </c>
      <c r="G75">
        <v>0</v>
      </c>
      <c r="H75">
        <f t="shared" si="1"/>
        <v>199</v>
      </c>
    </row>
    <row r="76" spans="1:8" x14ac:dyDescent="0.25">
      <c r="A76">
        <v>75</v>
      </c>
      <c r="B76" t="s">
        <v>120</v>
      </c>
      <c r="C76">
        <f>171-120</f>
        <v>51</v>
      </c>
      <c r="D76">
        <v>0</v>
      </c>
      <c r="E76">
        <v>2</v>
      </c>
      <c r="F76">
        <f t="shared" si="0"/>
        <v>49</v>
      </c>
      <c r="G76">
        <v>0</v>
      </c>
      <c r="H76">
        <f t="shared" si="1"/>
        <v>151</v>
      </c>
    </row>
    <row r="77" spans="1:8" x14ac:dyDescent="0.25">
      <c r="A77">
        <v>76</v>
      </c>
      <c r="B77" t="s">
        <v>66</v>
      </c>
      <c r="C77">
        <f>224-174</f>
        <v>50</v>
      </c>
      <c r="D77">
        <v>0</v>
      </c>
      <c r="E77">
        <v>1</v>
      </c>
      <c r="F77">
        <f t="shared" si="0"/>
        <v>49</v>
      </c>
      <c r="G77">
        <v>0</v>
      </c>
      <c r="H77">
        <f t="shared" si="1"/>
        <v>149</v>
      </c>
    </row>
    <row r="78" spans="1:8" x14ac:dyDescent="0.25">
      <c r="A78">
        <v>77</v>
      </c>
      <c r="B78" t="s">
        <v>121</v>
      </c>
      <c r="C78">
        <f>67-8</f>
        <v>59</v>
      </c>
      <c r="D78">
        <v>0</v>
      </c>
      <c r="E78">
        <v>1</v>
      </c>
      <c r="F78">
        <f t="shared" si="0"/>
        <v>58</v>
      </c>
      <c r="G78">
        <v>0</v>
      </c>
      <c r="H78">
        <f t="shared" si="1"/>
        <v>176</v>
      </c>
    </row>
    <row r="79" spans="1:8" x14ac:dyDescent="0.25">
      <c r="A79">
        <v>78</v>
      </c>
      <c r="B79" t="s">
        <v>122</v>
      </c>
      <c r="C79">
        <f>125-70</f>
        <v>55</v>
      </c>
      <c r="D79">
        <v>0</v>
      </c>
      <c r="E79">
        <v>1</v>
      </c>
      <c r="F79">
        <f t="shared" si="0"/>
        <v>54</v>
      </c>
      <c r="G79">
        <v>0</v>
      </c>
      <c r="H79">
        <f t="shared" si="1"/>
        <v>164</v>
      </c>
    </row>
    <row r="80" spans="1:8" x14ac:dyDescent="0.25">
      <c r="A80">
        <v>79</v>
      </c>
      <c r="B80" t="s">
        <v>123</v>
      </c>
      <c r="C80">
        <f>190-128</f>
        <v>62</v>
      </c>
      <c r="D80">
        <v>0</v>
      </c>
      <c r="E80">
        <v>0</v>
      </c>
      <c r="F80">
        <f t="shared" si="0"/>
        <v>62</v>
      </c>
      <c r="G80">
        <v>0</v>
      </c>
      <c r="H80">
        <f t="shared" si="1"/>
        <v>186</v>
      </c>
    </row>
    <row r="81" spans="1:8" x14ac:dyDescent="0.25">
      <c r="A81">
        <v>80</v>
      </c>
      <c r="B81" t="s">
        <v>67</v>
      </c>
      <c r="C81">
        <f>60-8</f>
        <v>52</v>
      </c>
      <c r="D81">
        <v>0</v>
      </c>
      <c r="E81">
        <v>2</v>
      </c>
      <c r="F81">
        <f t="shared" si="0"/>
        <v>50</v>
      </c>
      <c r="G81">
        <v>0</v>
      </c>
      <c r="H81">
        <f t="shared" si="1"/>
        <v>154</v>
      </c>
    </row>
    <row r="82" spans="1:8" x14ac:dyDescent="0.25">
      <c r="A82">
        <v>81</v>
      </c>
      <c r="B82" t="s">
        <v>68</v>
      </c>
      <c r="C82">
        <f>116-62</f>
        <v>54</v>
      </c>
      <c r="D82">
        <v>0</v>
      </c>
      <c r="E82">
        <v>3</v>
      </c>
      <c r="F82">
        <f t="shared" si="0"/>
        <v>51</v>
      </c>
      <c r="G82">
        <v>0</v>
      </c>
      <c r="H82">
        <f t="shared" si="1"/>
        <v>159</v>
      </c>
    </row>
    <row r="83" spans="1:8" x14ac:dyDescent="0.25">
      <c r="A83">
        <v>82</v>
      </c>
      <c r="B83" t="s">
        <v>69</v>
      </c>
      <c r="C83">
        <f>211-118</f>
        <v>93</v>
      </c>
      <c r="D83">
        <v>0</v>
      </c>
      <c r="E83">
        <v>3</v>
      </c>
      <c r="F83">
        <f t="shared" si="0"/>
        <v>90</v>
      </c>
      <c r="G83">
        <v>0</v>
      </c>
      <c r="H83">
        <f t="shared" si="1"/>
        <v>276</v>
      </c>
    </row>
    <row r="84" spans="1:8" x14ac:dyDescent="0.25">
      <c r="A84">
        <v>83</v>
      </c>
      <c r="B84" t="s">
        <v>124</v>
      </c>
      <c r="C84">
        <f>103-8</f>
        <v>95</v>
      </c>
      <c r="D84">
        <v>0</v>
      </c>
      <c r="E84">
        <v>3</v>
      </c>
      <c r="F84">
        <f t="shared" si="0"/>
        <v>92</v>
      </c>
      <c r="G84">
        <v>0</v>
      </c>
      <c r="H84">
        <f t="shared" si="1"/>
        <v>282</v>
      </c>
    </row>
    <row r="85" spans="1:8" x14ac:dyDescent="0.25">
      <c r="A85">
        <v>84</v>
      </c>
      <c r="B85" t="s">
        <v>70</v>
      </c>
      <c r="C85">
        <f>169-106</f>
        <v>63</v>
      </c>
      <c r="D85">
        <v>0</v>
      </c>
      <c r="E85">
        <v>2</v>
      </c>
      <c r="F85">
        <f t="shared" si="0"/>
        <v>56</v>
      </c>
      <c r="G85">
        <v>5</v>
      </c>
      <c r="H85">
        <f t="shared" si="1"/>
        <v>192</v>
      </c>
    </row>
    <row r="86" spans="1:8" x14ac:dyDescent="0.25">
      <c r="A86">
        <v>85</v>
      </c>
      <c r="B86" t="s">
        <v>125</v>
      </c>
      <c r="C86">
        <f>249-172</f>
        <v>77</v>
      </c>
      <c r="D86">
        <v>0</v>
      </c>
      <c r="E86">
        <v>2</v>
      </c>
      <c r="F86">
        <f t="shared" si="0"/>
        <v>75</v>
      </c>
      <c r="G86">
        <v>0</v>
      </c>
      <c r="H86">
        <f t="shared" si="1"/>
        <v>229</v>
      </c>
    </row>
    <row r="87" spans="1:8" x14ac:dyDescent="0.25">
      <c r="A87">
        <v>86</v>
      </c>
      <c r="B87" t="s">
        <v>71</v>
      </c>
      <c r="C87">
        <f>68-8</f>
        <v>60</v>
      </c>
      <c r="D87">
        <v>0</v>
      </c>
      <c r="E87">
        <v>5</v>
      </c>
      <c r="F87">
        <f t="shared" si="0"/>
        <v>53</v>
      </c>
      <c r="G87">
        <v>2</v>
      </c>
      <c r="H87">
        <f t="shared" si="1"/>
        <v>177</v>
      </c>
    </row>
    <row r="88" spans="1:8" x14ac:dyDescent="0.25">
      <c r="A88">
        <v>87</v>
      </c>
      <c r="B88" t="s">
        <v>72</v>
      </c>
      <c r="C88">
        <f>163-70</f>
        <v>93</v>
      </c>
      <c r="D88">
        <v>0</v>
      </c>
      <c r="E88">
        <v>2</v>
      </c>
      <c r="F88">
        <f t="shared" si="0"/>
        <v>90</v>
      </c>
      <c r="G88">
        <v>1</v>
      </c>
      <c r="H88">
        <f t="shared" si="1"/>
        <v>278</v>
      </c>
    </row>
    <row r="89" spans="1:8" x14ac:dyDescent="0.25">
      <c r="A89">
        <v>88</v>
      </c>
      <c r="B89" t="s">
        <v>73</v>
      </c>
      <c r="C89">
        <f>163-110</f>
        <v>53</v>
      </c>
      <c r="D89">
        <v>0</v>
      </c>
      <c r="E89">
        <v>4</v>
      </c>
      <c r="F89">
        <f t="shared" si="0"/>
        <v>48</v>
      </c>
      <c r="G89">
        <v>1</v>
      </c>
      <c r="H89">
        <f t="shared" si="1"/>
        <v>156</v>
      </c>
    </row>
    <row r="90" spans="1:8" x14ac:dyDescent="0.25">
      <c r="A90">
        <v>89</v>
      </c>
      <c r="B90" t="s">
        <v>126</v>
      </c>
      <c r="C90">
        <f>73-8</f>
        <v>65</v>
      </c>
      <c r="D90">
        <v>0</v>
      </c>
      <c r="E90">
        <v>1</v>
      </c>
      <c r="F90">
        <f t="shared" si="0"/>
        <v>63</v>
      </c>
      <c r="G90">
        <v>1</v>
      </c>
      <c r="H90">
        <f t="shared" si="1"/>
        <v>195</v>
      </c>
    </row>
    <row r="91" spans="1:8" x14ac:dyDescent="0.25">
      <c r="A91">
        <v>90</v>
      </c>
      <c r="B91" t="s">
        <v>74</v>
      </c>
      <c r="C91">
        <f>142-76</f>
        <v>66</v>
      </c>
      <c r="D91">
        <v>0</v>
      </c>
      <c r="E91">
        <v>0</v>
      </c>
      <c r="F91">
        <f t="shared" si="0"/>
        <v>64</v>
      </c>
      <c r="G91">
        <v>2</v>
      </c>
      <c r="H91">
        <f t="shared" si="1"/>
        <v>200</v>
      </c>
    </row>
    <row r="92" spans="1:8" x14ac:dyDescent="0.25">
      <c r="A92">
        <v>91</v>
      </c>
      <c r="B92" t="s">
        <v>127</v>
      </c>
      <c r="C92">
        <f>200-144</f>
        <v>56</v>
      </c>
      <c r="D92">
        <v>0</v>
      </c>
      <c r="E92">
        <v>0</v>
      </c>
      <c r="F92">
        <f t="shared" si="0"/>
        <v>56</v>
      </c>
      <c r="G92">
        <v>0</v>
      </c>
      <c r="H92">
        <f t="shared" si="1"/>
        <v>168</v>
      </c>
    </row>
    <row r="93" spans="1:8" x14ac:dyDescent="0.25">
      <c r="A93">
        <v>92</v>
      </c>
      <c r="B93" t="s">
        <v>75</v>
      </c>
      <c r="C93">
        <f>61-8</f>
        <v>53</v>
      </c>
      <c r="D93">
        <v>0</v>
      </c>
      <c r="E93">
        <v>2</v>
      </c>
      <c r="F93">
        <f t="shared" si="0"/>
        <v>50</v>
      </c>
      <c r="G93">
        <v>1</v>
      </c>
      <c r="H93">
        <f t="shared" si="1"/>
        <v>158</v>
      </c>
    </row>
    <row r="94" spans="1:8" x14ac:dyDescent="0.25">
      <c r="A94">
        <v>93</v>
      </c>
      <c r="B94" t="s">
        <v>76</v>
      </c>
      <c r="C94">
        <f>126-64</f>
        <v>62</v>
      </c>
      <c r="D94">
        <v>0</v>
      </c>
      <c r="E94">
        <v>2</v>
      </c>
      <c r="F94">
        <f t="shared" si="0"/>
        <v>60</v>
      </c>
      <c r="G94">
        <v>0</v>
      </c>
      <c r="H94">
        <f t="shared" si="1"/>
        <v>184</v>
      </c>
    </row>
    <row r="95" spans="1:8" x14ac:dyDescent="0.25">
      <c r="A95">
        <v>94</v>
      </c>
      <c r="B95" t="s">
        <v>77</v>
      </c>
      <c r="C95">
        <f>197-128</f>
        <v>69</v>
      </c>
      <c r="D95">
        <v>0</v>
      </c>
      <c r="E95">
        <v>1</v>
      </c>
      <c r="F95">
        <f t="shared" si="0"/>
        <v>68</v>
      </c>
      <c r="G95">
        <v>0</v>
      </c>
      <c r="H95">
        <f t="shared" si="1"/>
        <v>206</v>
      </c>
    </row>
    <row r="96" spans="1:8" x14ac:dyDescent="0.25">
      <c r="A96">
        <v>95</v>
      </c>
      <c r="B96" t="s">
        <v>128</v>
      </c>
      <c r="C96">
        <f>76-8</f>
        <v>68</v>
      </c>
      <c r="D96">
        <v>0</v>
      </c>
      <c r="E96">
        <v>2</v>
      </c>
      <c r="F96">
        <f t="shared" si="0"/>
        <v>66</v>
      </c>
      <c r="G96">
        <v>0</v>
      </c>
      <c r="H96">
        <f t="shared" si="1"/>
        <v>202</v>
      </c>
    </row>
    <row r="97" spans="1:8" x14ac:dyDescent="0.25">
      <c r="A97">
        <v>96</v>
      </c>
      <c r="B97" t="s">
        <v>78</v>
      </c>
      <c r="C97">
        <f>132-78</f>
        <v>54</v>
      </c>
      <c r="D97">
        <v>0</v>
      </c>
      <c r="E97">
        <v>4</v>
      </c>
      <c r="F97">
        <f t="shared" si="0"/>
        <v>49</v>
      </c>
      <c r="G97">
        <v>1</v>
      </c>
      <c r="H97">
        <f t="shared" si="1"/>
        <v>159</v>
      </c>
    </row>
    <row r="98" spans="1:8" x14ac:dyDescent="0.25">
      <c r="A98">
        <v>97</v>
      </c>
      <c r="B98" t="s">
        <v>79</v>
      </c>
      <c r="C98">
        <f>200-134</f>
        <v>66</v>
      </c>
      <c r="D98">
        <v>0</v>
      </c>
      <c r="E98">
        <v>1</v>
      </c>
      <c r="F98">
        <f t="shared" si="0"/>
        <v>65</v>
      </c>
      <c r="G98">
        <v>0</v>
      </c>
      <c r="H98">
        <f t="shared" si="1"/>
        <v>197</v>
      </c>
    </row>
    <row r="99" spans="1:8" x14ac:dyDescent="0.25">
      <c r="A99">
        <v>98</v>
      </c>
      <c r="B99" t="s">
        <v>129</v>
      </c>
      <c r="C99">
        <f>68-8</f>
        <v>60</v>
      </c>
      <c r="D99">
        <v>0</v>
      </c>
      <c r="E99">
        <v>2</v>
      </c>
      <c r="F99">
        <f t="shared" si="0"/>
        <v>56</v>
      </c>
      <c r="G99">
        <v>2</v>
      </c>
      <c r="H99">
        <f t="shared" si="1"/>
        <v>180</v>
      </c>
    </row>
    <row r="100" spans="1:8" x14ac:dyDescent="0.25">
      <c r="A100">
        <v>99</v>
      </c>
      <c r="B100" t="s">
        <v>80</v>
      </c>
      <c r="C100">
        <f>140-70</f>
        <v>70</v>
      </c>
      <c r="D100">
        <v>0</v>
      </c>
      <c r="E100">
        <v>4</v>
      </c>
      <c r="F100">
        <f t="shared" si="0"/>
        <v>66</v>
      </c>
      <c r="G100">
        <v>0</v>
      </c>
      <c r="H100">
        <f t="shared" si="1"/>
        <v>206</v>
      </c>
    </row>
    <row r="101" spans="1:8" x14ac:dyDescent="0.25">
      <c r="A101">
        <v>100</v>
      </c>
      <c r="B101" t="s">
        <v>81</v>
      </c>
      <c r="C101">
        <f>203-142</f>
        <v>61</v>
      </c>
      <c r="D101">
        <v>0</v>
      </c>
      <c r="E101">
        <v>4</v>
      </c>
      <c r="F101">
        <f t="shared" si="0"/>
        <v>57</v>
      </c>
      <c r="G101">
        <v>0</v>
      </c>
      <c r="H101">
        <f t="shared" si="1"/>
        <v>179</v>
      </c>
    </row>
    <row r="102" spans="1:8" x14ac:dyDescent="0.25">
      <c r="A102">
        <v>101</v>
      </c>
      <c r="B102" t="s">
        <v>130</v>
      </c>
      <c r="C102">
        <f>84-8</f>
        <v>76</v>
      </c>
      <c r="D102">
        <v>0</v>
      </c>
      <c r="E102">
        <v>1</v>
      </c>
      <c r="F102">
        <f t="shared" si="0"/>
        <v>75</v>
      </c>
      <c r="G102">
        <v>0</v>
      </c>
      <c r="H102">
        <f t="shared" si="1"/>
        <v>227</v>
      </c>
    </row>
    <row r="103" spans="1:8" x14ac:dyDescent="0.25">
      <c r="A103">
        <v>102</v>
      </c>
      <c r="B103" t="s">
        <v>82</v>
      </c>
      <c r="C103">
        <f>156-86</f>
        <v>70</v>
      </c>
      <c r="D103">
        <v>0</v>
      </c>
      <c r="E103">
        <v>1</v>
      </c>
      <c r="F103">
        <f t="shared" si="0"/>
        <v>67</v>
      </c>
      <c r="G103">
        <v>2</v>
      </c>
      <c r="H103">
        <f t="shared" si="1"/>
        <v>211</v>
      </c>
    </row>
    <row r="104" spans="1:8" x14ac:dyDescent="0.25">
      <c r="A104">
        <v>103</v>
      </c>
      <c r="B104" t="s">
        <v>131</v>
      </c>
      <c r="C104">
        <f>224-158</f>
        <v>66</v>
      </c>
      <c r="D104">
        <v>0</v>
      </c>
      <c r="E104">
        <v>2</v>
      </c>
      <c r="F104">
        <f t="shared" si="0"/>
        <v>64</v>
      </c>
      <c r="G104">
        <v>0</v>
      </c>
      <c r="H104">
        <f t="shared" si="1"/>
        <v>196</v>
      </c>
    </row>
    <row r="105" spans="1:8" x14ac:dyDescent="0.25">
      <c r="A105">
        <v>104</v>
      </c>
      <c r="B105" t="s">
        <v>132</v>
      </c>
      <c r="C105">
        <f>109-8</f>
        <v>101</v>
      </c>
      <c r="D105">
        <v>0</v>
      </c>
      <c r="E105">
        <v>8</v>
      </c>
      <c r="F105">
        <f t="shared" si="0"/>
        <v>93</v>
      </c>
      <c r="G105">
        <v>0</v>
      </c>
      <c r="H105">
        <f t="shared" si="1"/>
        <v>295</v>
      </c>
    </row>
    <row r="106" spans="1:8" x14ac:dyDescent="0.25">
      <c r="A106">
        <v>105</v>
      </c>
      <c r="B106" t="s">
        <v>83</v>
      </c>
      <c r="C106">
        <f>185-112</f>
        <v>73</v>
      </c>
      <c r="D106">
        <v>0</v>
      </c>
      <c r="E106">
        <v>6</v>
      </c>
      <c r="F106">
        <f t="shared" si="0"/>
        <v>67</v>
      </c>
      <c r="G106">
        <v>0</v>
      </c>
      <c r="H106">
        <f t="shared" si="1"/>
        <v>213</v>
      </c>
    </row>
    <row r="107" spans="1:8" x14ac:dyDescent="0.25">
      <c r="A107">
        <v>106</v>
      </c>
      <c r="B107" t="s">
        <v>133</v>
      </c>
      <c r="C107">
        <f>104-8</f>
        <v>96</v>
      </c>
      <c r="D107">
        <v>0</v>
      </c>
      <c r="E107">
        <v>6</v>
      </c>
      <c r="F107">
        <f t="shared" si="0"/>
        <v>89</v>
      </c>
      <c r="G107">
        <v>1</v>
      </c>
      <c r="H107">
        <f t="shared" si="1"/>
        <v>283</v>
      </c>
    </row>
    <row r="108" spans="1:8" x14ac:dyDescent="0.25">
      <c r="A108">
        <v>107</v>
      </c>
      <c r="B108" t="s">
        <v>84</v>
      </c>
      <c r="C108">
        <f>169-106</f>
        <v>63</v>
      </c>
      <c r="D108">
        <v>0</v>
      </c>
      <c r="E108">
        <v>8</v>
      </c>
      <c r="F108">
        <f t="shared" si="0"/>
        <v>55</v>
      </c>
      <c r="G108">
        <v>0</v>
      </c>
      <c r="H108">
        <f t="shared" si="1"/>
        <v>181</v>
      </c>
    </row>
    <row r="109" spans="1:8" x14ac:dyDescent="0.25">
      <c r="A109">
        <v>108</v>
      </c>
      <c r="B109" t="s">
        <v>134</v>
      </c>
      <c r="C109">
        <f>241-172</f>
        <v>69</v>
      </c>
      <c r="D109">
        <v>0</v>
      </c>
      <c r="E109">
        <v>3</v>
      </c>
      <c r="F109">
        <f t="shared" si="0"/>
        <v>66</v>
      </c>
      <c r="G109">
        <v>0</v>
      </c>
      <c r="H109">
        <f t="shared" si="1"/>
        <v>204</v>
      </c>
    </row>
    <row r="110" spans="1:8" x14ac:dyDescent="0.25">
      <c r="A110">
        <v>109</v>
      </c>
      <c r="B110" t="s">
        <v>85</v>
      </c>
      <c r="C110">
        <f>64-8</f>
        <v>56</v>
      </c>
      <c r="D110">
        <v>0</v>
      </c>
      <c r="E110">
        <v>2</v>
      </c>
      <c r="F110">
        <f t="shared" si="0"/>
        <v>54</v>
      </c>
      <c r="G110">
        <v>0</v>
      </c>
      <c r="H110">
        <f t="shared" si="1"/>
        <v>166</v>
      </c>
    </row>
    <row r="111" spans="1:8" x14ac:dyDescent="0.25">
      <c r="A111">
        <v>110</v>
      </c>
      <c r="B111" t="s">
        <v>135</v>
      </c>
      <c r="C111">
        <f>135-66</f>
        <v>69</v>
      </c>
      <c r="D111">
        <v>0</v>
      </c>
      <c r="E111">
        <v>2</v>
      </c>
      <c r="F111">
        <f t="shared" si="0"/>
        <v>67</v>
      </c>
      <c r="G111">
        <v>0</v>
      </c>
      <c r="H111">
        <f t="shared" si="1"/>
        <v>205</v>
      </c>
    </row>
    <row r="112" spans="1:8" x14ac:dyDescent="0.25">
      <c r="A112">
        <v>111</v>
      </c>
      <c r="B112" t="s">
        <v>86</v>
      </c>
      <c r="C112">
        <f>202-138</f>
        <v>64</v>
      </c>
      <c r="D112">
        <v>0</v>
      </c>
      <c r="E112">
        <v>2</v>
      </c>
      <c r="F112">
        <f t="shared" si="0"/>
        <v>61</v>
      </c>
      <c r="G112">
        <v>1</v>
      </c>
      <c r="H112">
        <f t="shared" si="1"/>
        <v>191</v>
      </c>
    </row>
    <row r="113" spans="1:8" x14ac:dyDescent="0.25">
      <c r="A113">
        <v>112</v>
      </c>
      <c r="B113" t="s">
        <v>136</v>
      </c>
      <c r="C113">
        <f>79-8</f>
        <v>71</v>
      </c>
      <c r="D113">
        <v>0</v>
      </c>
      <c r="E113">
        <v>0</v>
      </c>
      <c r="F113">
        <f t="shared" si="0"/>
        <v>70</v>
      </c>
      <c r="G113">
        <v>1</v>
      </c>
      <c r="H113">
        <f t="shared" si="1"/>
        <v>214</v>
      </c>
    </row>
    <row r="114" spans="1:8" x14ac:dyDescent="0.25">
      <c r="A114">
        <v>113</v>
      </c>
      <c r="B114" t="s">
        <v>87</v>
      </c>
      <c r="C114">
        <f>140-82</f>
        <v>58</v>
      </c>
      <c r="D114">
        <v>0</v>
      </c>
      <c r="E114">
        <v>2</v>
      </c>
      <c r="F114">
        <f t="shared" si="0"/>
        <v>56</v>
      </c>
      <c r="G114">
        <v>0</v>
      </c>
      <c r="H114">
        <f t="shared" si="1"/>
        <v>172</v>
      </c>
    </row>
    <row r="115" spans="1:8" x14ac:dyDescent="0.25">
      <c r="A115">
        <v>114</v>
      </c>
      <c r="B115" t="s">
        <v>137</v>
      </c>
      <c r="C115">
        <f>200-142</f>
        <v>58</v>
      </c>
      <c r="D115">
        <v>0</v>
      </c>
      <c r="E115">
        <v>5</v>
      </c>
      <c r="F115">
        <f t="shared" si="0"/>
        <v>53</v>
      </c>
      <c r="G115">
        <v>0</v>
      </c>
      <c r="H115">
        <f t="shared" si="1"/>
        <v>169</v>
      </c>
    </row>
    <row r="116" spans="1:8" x14ac:dyDescent="0.25">
      <c r="A116">
        <v>115</v>
      </c>
      <c r="B116" t="s">
        <v>88</v>
      </c>
      <c r="C116">
        <f>92-8</f>
        <v>84</v>
      </c>
      <c r="D116">
        <v>0</v>
      </c>
      <c r="E116">
        <v>0</v>
      </c>
      <c r="F116">
        <f t="shared" si="0"/>
        <v>84</v>
      </c>
      <c r="G116">
        <v>0</v>
      </c>
      <c r="H116">
        <f t="shared" si="1"/>
        <v>252</v>
      </c>
    </row>
    <row r="117" spans="1:8" x14ac:dyDescent="0.25">
      <c r="A117">
        <v>116</v>
      </c>
      <c r="B117" t="s">
        <v>138</v>
      </c>
      <c r="C117">
        <f>171-94</f>
        <v>77</v>
      </c>
      <c r="D117">
        <v>0</v>
      </c>
      <c r="E117">
        <v>4</v>
      </c>
      <c r="F117">
        <f t="shared" si="0"/>
        <v>73</v>
      </c>
      <c r="G117">
        <v>0</v>
      </c>
      <c r="H117">
        <f t="shared" si="1"/>
        <v>227</v>
      </c>
    </row>
    <row r="118" spans="1:8" x14ac:dyDescent="0.25">
      <c r="A118">
        <v>117</v>
      </c>
      <c r="B118" t="s">
        <v>89</v>
      </c>
      <c r="C118">
        <f>235-174</f>
        <v>61</v>
      </c>
      <c r="D118">
        <v>0</v>
      </c>
      <c r="E118">
        <v>0</v>
      </c>
      <c r="F118">
        <f t="shared" si="0"/>
        <v>60</v>
      </c>
      <c r="G118">
        <v>1</v>
      </c>
      <c r="H118">
        <f t="shared" si="1"/>
        <v>184</v>
      </c>
    </row>
    <row r="119" spans="1:8" x14ac:dyDescent="0.25">
      <c r="A119">
        <v>118</v>
      </c>
      <c r="B119" t="s">
        <v>90</v>
      </c>
      <c r="C119">
        <f>70-8</f>
        <v>62</v>
      </c>
      <c r="D119">
        <v>0</v>
      </c>
      <c r="E119">
        <v>1</v>
      </c>
      <c r="F119">
        <f t="shared" si="0"/>
        <v>61</v>
      </c>
      <c r="G119">
        <v>0</v>
      </c>
      <c r="H119">
        <f t="shared" si="1"/>
        <v>185</v>
      </c>
    </row>
    <row r="120" spans="1:8" x14ac:dyDescent="0.25">
      <c r="A120">
        <v>119</v>
      </c>
      <c r="B120" t="s">
        <v>139</v>
      </c>
      <c r="C120">
        <f>138-72</f>
        <v>66</v>
      </c>
      <c r="D120">
        <v>0</v>
      </c>
      <c r="E120">
        <v>2</v>
      </c>
      <c r="F120">
        <f t="shared" si="0"/>
        <v>64</v>
      </c>
      <c r="G120">
        <v>0</v>
      </c>
      <c r="H120">
        <f t="shared" si="1"/>
        <v>196</v>
      </c>
    </row>
    <row r="121" spans="1:8" x14ac:dyDescent="0.25">
      <c r="A121">
        <v>120</v>
      </c>
      <c r="B121" t="s">
        <v>140</v>
      </c>
      <c r="C121">
        <f>209-140</f>
        <v>69</v>
      </c>
      <c r="D121">
        <v>0</v>
      </c>
      <c r="E121">
        <v>0</v>
      </c>
      <c r="F121">
        <f t="shared" si="0"/>
        <v>69</v>
      </c>
      <c r="G121">
        <v>0</v>
      </c>
      <c r="H121">
        <f t="shared" si="1"/>
        <v>207</v>
      </c>
    </row>
    <row r="122" spans="1:8" x14ac:dyDescent="0.25">
      <c r="A122">
        <v>121</v>
      </c>
      <c r="B122" t="s">
        <v>141</v>
      </c>
      <c r="C122">
        <f>73-8</f>
        <v>65</v>
      </c>
      <c r="D122">
        <v>0</v>
      </c>
      <c r="E122">
        <v>3</v>
      </c>
      <c r="F122">
        <f t="shared" si="0"/>
        <v>62</v>
      </c>
      <c r="G122">
        <v>0</v>
      </c>
      <c r="H122">
        <f t="shared" si="1"/>
        <v>192</v>
      </c>
    </row>
    <row r="123" spans="1:8" x14ac:dyDescent="0.25">
      <c r="A123">
        <v>122</v>
      </c>
      <c r="B123" t="s">
        <v>91</v>
      </c>
      <c r="C123">
        <f>138-74</f>
        <v>64</v>
      </c>
      <c r="D123">
        <v>0</v>
      </c>
      <c r="E123">
        <v>1</v>
      </c>
      <c r="F123">
        <f t="shared" si="0"/>
        <v>63</v>
      </c>
      <c r="G123">
        <v>0</v>
      </c>
      <c r="H123">
        <f t="shared" si="1"/>
        <v>191</v>
      </c>
    </row>
    <row r="124" spans="1:8" x14ac:dyDescent="0.25">
      <c r="A124">
        <v>123</v>
      </c>
      <c r="B124" t="s">
        <v>142</v>
      </c>
      <c r="C124">
        <f>209-140</f>
        <v>69</v>
      </c>
      <c r="D124">
        <v>0</v>
      </c>
      <c r="E124">
        <v>1</v>
      </c>
      <c r="F124">
        <f t="shared" si="0"/>
        <v>68</v>
      </c>
      <c r="G124">
        <v>0</v>
      </c>
      <c r="H124">
        <f t="shared" si="1"/>
        <v>206</v>
      </c>
    </row>
    <row r="125" spans="1:8" x14ac:dyDescent="0.25">
      <c r="A125">
        <v>124</v>
      </c>
      <c r="B125" t="s">
        <v>92</v>
      </c>
      <c r="C125">
        <f>65-8</f>
        <v>57</v>
      </c>
      <c r="D125">
        <v>0</v>
      </c>
      <c r="E125">
        <v>1</v>
      </c>
      <c r="F125">
        <f t="shared" si="0"/>
        <v>56</v>
      </c>
      <c r="G125">
        <v>0</v>
      </c>
      <c r="H125">
        <f t="shared" si="1"/>
        <v>170</v>
      </c>
    </row>
    <row r="126" spans="1:8" x14ac:dyDescent="0.25">
      <c r="A126">
        <v>125</v>
      </c>
      <c r="B126" t="s">
        <v>143</v>
      </c>
      <c r="C126">
        <f>121-68</f>
        <v>53</v>
      </c>
      <c r="D126">
        <v>0</v>
      </c>
      <c r="E126">
        <v>0</v>
      </c>
      <c r="F126">
        <f t="shared" si="0"/>
        <v>53</v>
      </c>
      <c r="G126">
        <v>0</v>
      </c>
      <c r="H126">
        <f t="shared" si="1"/>
        <v>159</v>
      </c>
    </row>
    <row r="127" spans="1:8" x14ac:dyDescent="0.25">
      <c r="A127">
        <v>126</v>
      </c>
      <c r="B127" t="s">
        <v>93</v>
      </c>
      <c r="C127">
        <f>221-124</f>
        <v>97</v>
      </c>
      <c r="D127">
        <v>0</v>
      </c>
      <c r="E127">
        <v>3</v>
      </c>
      <c r="F127">
        <f t="shared" si="0"/>
        <v>94</v>
      </c>
      <c r="G127">
        <v>0</v>
      </c>
      <c r="H127">
        <f t="shared" si="1"/>
        <v>288</v>
      </c>
    </row>
    <row r="128" spans="1:8" x14ac:dyDescent="0.25">
      <c r="A128">
        <v>127</v>
      </c>
      <c r="B128" t="s">
        <v>94</v>
      </c>
      <c r="C128">
        <f>90-8</f>
        <v>82</v>
      </c>
      <c r="D128">
        <v>0</v>
      </c>
      <c r="E128">
        <v>3</v>
      </c>
      <c r="F128">
        <f t="shared" si="0"/>
        <v>79</v>
      </c>
      <c r="G128">
        <v>0</v>
      </c>
      <c r="H128">
        <f t="shared" si="1"/>
        <v>243</v>
      </c>
    </row>
    <row r="129" spans="1:8" x14ac:dyDescent="0.25">
      <c r="A129">
        <v>128</v>
      </c>
      <c r="B129" t="s">
        <v>144</v>
      </c>
      <c r="C129">
        <f>170-92</f>
        <v>78</v>
      </c>
      <c r="D129">
        <v>0</v>
      </c>
      <c r="E129">
        <v>1</v>
      </c>
      <c r="F129">
        <f t="shared" si="0"/>
        <v>77</v>
      </c>
      <c r="G129">
        <v>0</v>
      </c>
      <c r="H129">
        <f t="shared" si="1"/>
        <v>233</v>
      </c>
    </row>
    <row r="130" spans="1:8" x14ac:dyDescent="0.25">
      <c r="A130">
        <v>129</v>
      </c>
      <c r="B130" t="s">
        <v>145</v>
      </c>
      <c r="C130">
        <f>226-172</f>
        <v>54</v>
      </c>
      <c r="D130">
        <v>0</v>
      </c>
      <c r="E130">
        <v>2</v>
      </c>
      <c r="F130">
        <f t="shared" si="0"/>
        <v>52</v>
      </c>
      <c r="G130">
        <v>0</v>
      </c>
      <c r="H130">
        <f t="shared" si="1"/>
        <v>160</v>
      </c>
    </row>
    <row r="131" spans="1:8" x14ac:dyDescent="0.25">
      <c r="A131">
        <v>130</v>
      </c>
      <c r="B131" t="s">
        <v>95</v>
      </c>
      <c r="C131">
        <f>74-8</f>
        <v>66</v>
      </c>
      <c r="D131">
        <v>0</v>
      </c>
      <c r="E131">
        <v>2</v>
      </c>
      <c r="F131">
        <f t="shared" si="0"/>
        <v>64</v>
      </c>
      <c r="G131">
        <v>0</v>
      </c>
      <c r="H131">
        <f t="shared" si="1"/>
        <v>196</v>
      </c>
    </row>
    <row r="132" spans="1:8" x14ac:dyDescent="0.25">
      <c r="A132">
        <v>131</v>
      </c>
      <c r="B132" t="s">
        <v>146</v>
      </c>
      <c r="C132">
        <f>160-76</f>
        <v>84</v>
      </c>
      <c r="D132">
        <v>0</v>
      </c>
      <c r="E132">
        <v>0</v>
      </c>
      <c r="F132">
        <f t="shared" si="0"/>
        <v>84</v>
      </c>
      <c r="G132">
        <v>0</v>
      </c>
      <c r="H132">
        <f t="shared" si="1"/>
        <v>252</v>
      </c>
    </row>
    <row r="133" spans="1:8" x14ac:dyDescent="0.25">
      <c r="A133">
        <v>132</v>
      </c>
      <c r="B133" t="s">
        <v>96</v>
      </c>
      <c r="C133">
        <f>238-162</f>
        <v>76</v>
      </c>
      <c r="D133">
        <v>0</v>
      </c>
      <c r="E133">
        <v>2</v>
      </c>
      <c r="F133">
        <f t="shared" si="0"/>
        <v>74</v>
      </c>
      <c r="G133">
        <v>0</v>
      </c>
      <c r="H133">
        <f t="shared" si="1"/>
        <v>226</v>
      </c>
    </row>
    <row r="134" spans="1:8" x14ac:dyDescent="0.25">
      <c r="A134">
        <v>133</v>
      </c>
      <c r="B134" t="s">
        <v>97</v>
      </c>
      <c r="C134">
        <f>72-8</f>
        <v>64</v>
      </c>
      <c r="D134">
        <v>0</v>
      </c>
      <c r="E134">
        <v>4</v>
      </c>
      <c r="F134">
        <f t="shared" si="0"/>
        <v>59</v>
      </c>
      <c r="G134">
        <v>1</v>
      </c>
      <c r="H134">
        <f t="shared" si="1"/>
        <v>189</v>
      </c>
    </row>
    <row r="135" spans="1:8" x14ac:dyDescent="0.25">
      <c r="A135">
        <v>134</v>
      </c>
      <c r="B135" t="s">
        <v>147</v>
      </c>
      <c r="C135">
        <f>139-74</f>
        <v>65</v>
      </c>
      <c r="D135">
        <v>0</v>
      </c>
      <c r="E135">
        <v>0</v>
      </c>
      <c r="F135">
        <f t="shared" si="0"/>
        <v>65</v>
      </c>
      <c r="G135">
        <v>0</v>
      </c>
      <c r="H135">
        <f t="shared" si="1"/>
        <v>195</v>
      </c>
    </row>
    <row r="136" spans="1:8" x14ac:dyDescent="0.25">
      <c r="A136">
        <v>135</v>
      </c>
      <c r="B136" t="s">
        <v>98</v>
      </c>
      <c r="C136">
        <f>223-142</f>
        <v>81</v>
      </c>
      <c r="D136">
        <v>0</v>
      </c>
      <c r="E136">
        <v>4</v>
      </c>
      <c r="F136">
        <f t="shared" si="0"/>
        <v>77</v>
      </c>
      <c r="G136">
        <v>0</v>
      </c>
      <c r="H136">
        <f t="shared" si="1"/>
        <v>239</v>
      </c>
    </row>
    <row r="137" spans="1:8" x14ac:dyDescent="0.25">
      <c r="A137">
        <v>136</v>
      </c>
      <c r="B137" t="s">
        <v>148</v>
      </c>
      <c r="C137">
        <f>82-8</f>
        <v>74</v>
      </c>
      <c r="D137">
        <v>0</v>
      </c>
      <c r="E137">
        <v>0</v>
      </c>
      <c r="F137">
        <f t="shared" si="0"/>
        <v>74</v>
      </c>
      <c r="G137">
        <v>0</v>
      </c>
      <c r="H137">
        <f t="shared" si="1"/>
        <v>222</v>
      </c>
    </row>
    <row r="138" spans="1:8" x14ac:dyDescent="0.25">
      <c r="A138">
        <v>137</v>
      </c>
      <c r="B138" t="s">
        <v>99</v>
      </c>
      <c r="C138">
        <f>162-84</f>
        <v>78</v>
      </c>
      <c r="D138">
        <v>0</v>
      </c>
      <c r="E138">
        <v>3</v>
      </c>
      <c r="F138">
        <f t="shared" si="0"/>
        <v>75</v>
      </c>
      <c r="G138">
        <v>0</v>
      </c>
      <c r="H138">
        <f t="shared" si="1"/>
        <v>231</v>
      </c>
    </row>
    <row r="139" spans="1:8" x14ac:dyDescent="0.25">
      <c r="A139">
        <v>138</v>
      </c>
      <c r="B139" t="s">
        <v>149</v>
      </c>
      <c r="C139">
        <f>225-164</f>
        <v>61</v>
      </c>
      <c r="D139">
        <v>0</v>
      </c>
      <c r="E139">
        <v>0</v>
      </c>
      <c r="F139">
        <f t="shared" si="0"/>
        <v>61</v>
      </c>
      <c r="G139">
        <v>0</v>
      </c>
      <c r="H139">
        <f t="shared" si="1"/>
        <v>183</v>
      </c>
    </row>
    <row r="140" spans="1:8" x14ac:dyDescent="0.25">
      <c r="A140">
        <v>139</v>
      </c>
      <c r="B140" t="s">
        <v>150</v>
      </c>
      <c r="C140">
        <f>67-8</f>
        <v>59</v>
      </c>
      <c r="D140">
        <v>0</v>
      </c>
      <c r="E140">
        <v>3</v>
      </c>
      <c r="F140">
        <f t="shared" si="0"/>
        <v>56</v>
      </c>
      <c r="G140">
        <v>0</v>
      </c>
      <c r="H140">
        <f t="shared" si="1"/>
        <v>174</v>
      </c>
    </row>
    <row r="141" spans="1:8" x14ac:dyDescent="0.25">
      <c r="A141">
        <v>140</v>
      </c>
      <c r="B141" t="s">
        <v>151</v>
      </c>
      <c r="C141">
        <f>137-70</f>
        <v>67</v>
      </c>
      <c r="D141">
        <v>0</v>
      </c>
      <c r="E141">
        <v>3</v>
      </c>
      <c r="F141">
        <f t="shared" si="0"/>
        <v>64</v>
      </c>
      <c r="G141">
        <v>0</v>
      </c>
      <c r="H141">
        <f t="shared" si="1"/>
        <v>198</v>
      </c>
    </row>
    <row r="142" spans="1:8" x14ac:dyDescent="0.25">
      <c r="A142">
        <v>141</v>
      </c>
      <c r="B142" t="s">
        <v>152</v>
      </c>
      <c r="C142">
        <f>206-140</f>
        <v>66</v>
      </c>
      <c r="D142">
        <v>0</v>
      </c>
      <c r="E142">
        <v>1</v>
      </c>
      <c r="F142">
        <f t="shared" si="0"/>
        <v>65</v>
      </c>
      <c r="G142">
        <v>0</v>
      </c>
      <c r="H142">
        <f t="shared" si="1"/>
        <v>197</v>
      </c>
    </row>
    <row r="143" spans="1:8" x14ac:dyDescent="0.25">
      <c r="A143">
        <v>142</v>
      </c>
      <c r="B143" t="s">
        <v>153</v>
      </c>
      <c r="C143">
        <f>86-8</f>
        <v>78</v>
      </c>
      <c r="D143">
        <v>0</v>
      </c>
      <c r="E143">
        <v>5</v>
      </c>
      <c r="F143">
        <f t="shared" si="0"/>
        <v>73</v>
      </c>
      <c r="G143">
        <v>0</v>
      </c>
      <c r="H143">
        <f t="shared" si="1"/>
        <v>229</v>
      </c>
    </row>
    <row r="144" spans="1:8" x14ac:dyDescent="0.25">
      <c r="A144">
        <v>143</v>
      </c>
      <c r="B144" t="s">
        <v>154</v>
      </c>
      <c r="C144">
        <f>148-88</f>
        <v>60</v>
      </c>
      <c r="D144">
        <v>0</v>
      </c>
      <c r="E144">
        <v>1</v>
      </c>
      <c r="F144">
        <f t="shared" si="0"/>
        <v>59</v>
      </c>
      <c r="G144">
        <v>0</v>
      </c>
      <c r="H144">
        <f t="shared" si="1"/>
        <v>179</v>
      </c>
    </row>
    <row r="145" spans="1:8" x14ac:dyDescent="0.25">
      <c r="A145">
        <v>144</v>
      </c>
      <c r="B145" t="s">
        <v>155</v>
      </c>
      <c r="C145">
        <f>228-150</f>
        <v>78</v>
      </c>
      <c r="D145">
        <v>0</v>
      </c>
      <c r="E145">
        <v>3</v>
      </c>
      <c r="F145">
        <f t="shared" si="0"/>
        <v>75</v>
      </c>
      <c r="G145">
        <v>0</v>
      </c>
      <c r="H145">
        <f t="shared" si="1"/>
        <v>231</v>
      </c>
    </row>
    <row r="146" spans="1:8" x14ac:dyDescent="0.25">
      <c r="A146">
        <v>145</v>
      </c>
      <c r="B146" t="s">
        <v>156</v>
      </c>
      <c r="C146">
        <f>97-8</f>
        <v>89</v>
      </c>
      <c r="D146">
        <v>0</v>
      </c>
      <c r="E146">
        <v>1</v>
      </c>
      <c r="F146">
        <f t="shared" si="0"/>
        <v>88</v>
      </c>
      <c r="G146">
        <v>0</v>
      </c>
      <c r="H146">
        <f t="shared" si="1"/>
        <v>266</v>
      </c>
    </row>
    <row r="147" spans="1:8" x14ac:dyDescent="0.25">
      <c r="A147">
        <v>146</v>
      </c>
      <c r="B147" t="s">
        <v>157</v>
      </c>
      <c r="C147">
        <f>213-100</f>
        <v>113</v>
      </c>
      <c r="D147">
        <v>0</v>
      </c>
      <c r="E147">
        <v>1</v>
      </c>
      <c r="F147">
        <f t="shared" si="0"/>
        <v>112</v>
      </c>
      <c r="G147">
        <v>0</v>
      </c>
      <c r="H147">
        <f t="shared" si="1"/>
        <v>338</v>
      </c>
    </row>
    <row r="148" spans="1:8" x14ac:dyDescent="0.25">
      <c r="A148">
        <v>147</v>
      </c>
      <c r="B148" t="s">
        <v>100</v>
      </c>
      <c r="C148">
        <f>86-8</f>
        <v>78</v>
      </c>
      <c r="D148">
        <v>0</v>
      </c>
      <c r="E148">
        <v>3</v>
      </c>
      <c r="F148">
        <f t="shared" si="0"/>
        <v>75</v>
      </c>
      <c r="G148">
        <v>0</v>
      </c>
      <c r="H148">
        <f t="shared" si="1"/>
        <v>231</v>
      </c>
    </row>
    <row r="149" spans="1:8" x14ac:dyDescent="0.25">
      <c r="A149">
        <v>148</v>
      </c>
      <c r="B149" t="s">
        <v>101</v>
      </c>
      <c r="C149">
        <f>148-88</f>
        <v>60</v>
      </c>
      <c r="D149">
        <v>0</v>
      </c>
      <c r="E149">
        <f>1</f>
        <v>1</v>
      </c>
      <c r="F149">
        <f t="shared" si="0"/>
        <v>59</v>
      </c>
      <c r="G149">
        <v>0</v>
      </c>
      <c r="H149">
        <f t="shared" si="1"/>
        <v>179</v>
      </c>
    </row>
    <row r="150" spans="1:8" x14ac:dyDescent="0.25">
      <c r="A150">
        <v>149</v>
      </c>
      <c r="B150" t="s">
        <v>102</v>
      </c>
      <c r="C150">
        <f>210-150</f>
        <v>60</v>
      </c>
      <c r="D150">
        <v>0</v>
      </c>
      <c r="E150">
        <v>5</v>
      </c>
      <c r="F150">
        <f t="shared" si="0"/>
        <v>55</v>
      </c>
      <c r="G150">
        <v>0</v>
      </c>
      <c r="H150">
        <f t="shared" si="1"/>
        <v>175</v>
      </c>
    </row>
    <row r="151" spans="1:8" x14ac:dyDescent="0.25">
      <c r="A151">
        <v>150</v>
      </c>
      <c r="B151" t="s">
        <v>158</v>
      </c>
      <c r="C151">
        <f>53-8</f>
        <v>45</v>
      </c>
      <c r="D151">
        <v>0</v>
      </c>
      <c r="E151">
        <v>2</v>
      </c>
      <c r="F151">
        <f t="shared" si="0"/>
        <v>43</v>
      </c>
      <c r="G151">
        <v>0</v>
      </c>
      <c r="H151">
        <f t="shared" si="1"/>
        <v>133</v>
      </c>
    </row>
    <row r="152" spans="1:8" x14ac:dyDescent="0.25">
      <c r="A152">
        <v>151</v>
      </c>
      <c r="B152" t="s">
        <v>159</v>
      </c>
      <c r="C152">
        <f>127-56</f>
        <v>71</v>
      </c>
      <c r="D152">
        <v>0</v>
      </c>
      <c r="E152">
        <v>7</v>
      </c>
      <c r="F152">
        <f t="shared" si="0"/>
        <v>64</v>
      </c>
      <c r="G152">
        <v>0</v>
      </c>
      <c r="H152">
        <f t="shared" si="1"/>
        <v>206</v>
      </c>
    </row>
    <row r="153" spans="1:8" x14ac:dyDescent="0.25">
      <c r="A153">
        <v>152</v>
      </c>
      <c r="B153" t="s">
        <v>160</v>
      </c>
      <c r="C153">
        <f>214-130</f>
        <v>84</v>
      </c>
      <c r="D153">
        <v>0</v>
      </c>
      <c r="E153">
        <v>6</v>
      </c>
      <c r="F153">
        <f t="shared" si="0"/>
        <v>78</v>
      </c>
      <c r="G153">
        <v>0</v>
      </c>
      <c r="H153">
        <f t="shared" si="1"/>
        <v>246</v>
      </c>
    </row>
    <row r="154" spans="1:8" x14ac:dyDescent="0.25">
      <c r="A154">
        <v>153</v>
      </c>
      <c r="B154" t="s">
        <v>161</v>
      </c>
      <c r="C154">
        <f>58-8</f>
        <v>50</v>
      </c>
      <c r="D154">
        <v>0</v>
      </c>
      <c r="E154">
        <v>0</v>
      </c>
      <c r="F154">
        <f t="shared" si="0"/>
        <v>50</v>
      </c>
      <c r="G154">
        <v>0</v>
      </c>
      <c r="H154">
        <f t="shared" si="1"/>
        <v>150</v>
      </c>
    </row>
    <row r="155" spans="1:8" x14ac:dyDescent="0.25">
      <c r="A155">
        <v>154</v>
      </c>
      <c r="B155" t="s">
        <v>103</v>
      </c>
      <c r="C155">
        <f>152-61</f>
        <v>91</v>
      </c>
      <c r="D155">
        <v>0</v>
      </c>
      <c r="E155">
        <v>1</v>
      </c>
      <c r="F155">
        <f t="shared" si="0"/>
        <v>90</v>
      </c>
      <c r="G155">
        <v>0</v>
      </c>
      <c r="H155">
        <f t="shared" si="1"/>
        <v>272</v>
      </c>
    </row>
    <row r="156" spans="1:8" x14ac:dyDescent="0.25">
      <c r="A156">
        <v>155</v>
      </c>
      <c r="B156" t="s">
        <v>162</v>
      </c>
      <c r="C156">
        <f>233-154</f>
        <v>79</v>
      </c>
      <c r="D156">
        <v>0</v>
      </c>
      <c r="E156">
        <v>2</v>
      </c>
      <c r="F156">
        <f t="shared" si="0"/>
        <v>77</v>
      </c>
      <c r="G156">
        <v>0</v>
      </c>
      <c r="H156">
        <f t="shared" si="1"/>
        <v>235</v>
      </c>
    </row>
    <row r="157" spans="1:8" x14ac:dyDescent="0.25">
      <c r="A157">
        <v>156</v>
      </c>
      <c r="B157" t="s">
        <v>163</v>
      </c>
      <c r="C157">
        <f>62-8</f>
        <v>54</v>
      </c>
      <c r="D157">
        <v>0</v>
      </c>
      <c r="E157">
        <v>0</v>
      </c>
      <c r="F157">
        <f t="shared" si="0"/>
        <v>54</v>
      </c>
      <c r="G157">
        <v>0</v>
      </c>
      <c r="H157">
        <f t="shared" si="1"/>
        <v>162</v>
      </c>
    </row>
    <row r="158" spans="1:8" x14ac:dyDescent="0.25">
      <c r="A158">
        <v>157</v>
      </c>
      <c r="B158" t="s">
        <v>164</v>
      </c>
      <c r="C158">
        <f>180-64</f>
        <v>116</v>
      </c>
      <c r="D158">
        <v>0</v>
      </c>
      <c r="E158">
        <v>6</v>
      </c>
      <c r="F158">
        <f t="shared" si="0"/>
        <v>110</v>
      </c>
      <c r="G158">
        <v>0</v>
      </c>
      <c r="H158">
        <f t="shared" si="1"/>
        <v>342</v>
      </c>
    </row>
    <row r="159" spans="1:8" x14ac:dyDescent="0.25">
      <c r="A159">
        <v>158</v>
      </c>
      <c r="B159" t="s">
        <v>165</v>
      </c>
      <c r="C159">
        <f>79-8</f>
        <v>71</v>
      </c>
      <c r="D159">
        <v>0</v>
      </c>
      <c r="E159">
        <v>0</v>
      </c>
      <c r="F159">
        <f t="shared" si="0"/>
        <v>71</v>
      </c>
      <c r="G159">
        <v>0</v>
      </c>
      <c r="H159">
        <f t="shared" si="1"/>
        <v>213</v>
      </c>
    </row>
    <row r="160" spans="1:8" x14ac:dyDescent="0.25">
      <c r="A160">
        <v>159</v>
      </c>
      <c r="B160" t="s">
        <v>166</v>
      </c>
      <c r="C160">
        <f>184-82</f>
        <v>102</v>
      </c>
      <c r="D160">
        <v>0</v>
      </c>
      <c r="E160">
        <v>3</v>
      </c>
      <c r="F160">
        <f t="shared" si="0"/>
        <v>99</v>
      </c>
      <c r="G160">
        <v>0</v>
      </c>
      <c r="H160">
        <f t="shared" si="1"/>
        <v>303</v>
      </c>
    </row>
    <row r="161" spans="1:8" x14ac:dyDescent="0.25">
      <c r="A161">
        <v>160</v>
      </c>
      <c r="B161" t="s">
        <v>167</v>
      </c>
      <c r="C161">
        <f>113-8</f>
        <v>105</v>
      </c>
      <c r="D161">
        <v>0</v>
      </c>
      <c r="E161">
        <v>2</v>
      </c>
      <c r="F161">
        <f t="shared" si="0"/>
        <v>103</v>
      </c>
      <c r="G161">
        <v>0</v>
      </c>
      <c r="H161">
        <f t="shared" si="1"/>
        <v>313</v>
      </c>
    </row>
    <row r="162" spans="1:8" x14ac:dyDescent="0.25">
      <c r="A162">
        <v>161</v>
      </c>
      <c r="B162" t="s">
        <v>168</v>
      </c>
      <c r="C162">
        <f>224-116</f>
        <v>108</v>
      </c>
      <c r="D162">
        <v>0</v>
      </c>
      <c r="E162">
        <v>1</v>
      </c>
      <c r="F162">
        <f t="shared" si="0"/>
        <v>107</v>
      </c>
      <c r="G162">
        <v>0</v>
      </c>
      <c r="H162">
        <f t="shared" si="1"/>
        <v>323</v>
      </c>
    </row>
    <row r="163" spans="1:8" x14ac:dyDescent="0.25">
      <c r="A163">
        <v>162</v>
      </c>
      <c r="B163" t="s">
        <v>169</v>
      </c>
      <c r="C163">
        <f>106-8</f>
        <v>98</v>
      </c>
      <c r="D163">
        <v>0</v>
      </c>
      <c r="E163">
        <v>1</v>
      </c>
      <c r="F163">
        <f t="shared" si="0"/>
        <v>97</v>
      </c>
      <c r="G163">
        <v>0</v>
      </c>
      <c r="H163">
        <f t="shared" si="1"/>
        <v>293</v>
      </c>
    </row>
    <row r="164" spans="1:8" x14ac:dyDescent="0.25">
      <c r="A164">
        <v>163</v>
      </c>
      <c r="B164" t="s">
        <v>170</v>
      </c>
      <c r="C164">
        <f>183-108</f>
        <v>75</v>
      </c>
      <c r="D164">
        <v>0</v>
      </c>
      <c r="E164">
        <v>4</v>
      </c>
      <c r="F164">
        <f t="shared" si="0"/>
        <v>70</v>
      </c>
      <c r="G164">
        <v>1</v>
      </c>
      <c r="H164">
        <f t="shared" si="1"/>
        <v>222</v>
      </c>
    </row>
    <row r="165" spans="1:8" x14ac:dyDescent="0.25">
      <c r="A165">
        <v>164</v>
      </c>
      <c r="B165" t="s">
        <v>171</v>
      </c>
      <c r="C165">
        <f>101-8</f>
        <v>93</v>
      </c>
      <c r="D165">
        <v>0</v>
      </c>
      <c r="E165">
        <v>3</v>
      </c>
      <c r="F165">
        <f t="shared" si="0"/>
        <v>90</v>
      </c>
      <c r="G165">
        <v>0</v>
      </c>
      <c r="H165">
        <f t="shared" si="1"/>
        <v>276</v>
      </c>
    </row>
    <row r="166" spans="1:8" x14ac:dyDescent="0.25">
      <c r="A166">
        <v>165</v>
      </c>
      <c r="B166" t="s">
        <v>172</v>
      </c>
      <c r="C166">
        <f>199-104</f>
        <v>95</v>
      </c>
      <c r="D166">
        <v>0</v>
      </c>
      <c r="E166">
        <v>2</v>
      </c>
      <c r="F166">
        <f t="shared" si="0"/>
        <v>93</v>
      </c>
      <c r="G166">
        <v>0</v>
      </c>
      <c r="H166">
        <f t="shared" si="1"/>
        <v>283</v>
      </c>
    </row>
    <row r="167" spans="1:8" x14ac:dyDescent="0.25">
      <c r="A167">
        <v>166</v>
      </c>
      <c r="B167" t="s">
        <v>173</v>
      </c>
      <c r="C167">
        <f>89-8</f>
        <v>81</v>
      </c>
      <c r="D167">
        <v>0</v>
      </c>
      <c r="E167">
        <v>1</v>
      </c>
      <c r="F167">
        <f t="shared" si="0"/>
        <v>80</v>
      </c>
      <c r="G167">
        <v>0</v>
      </c>
      <c r="H167">
        <f t="shared" si="1"/>
        <v>242</v>
      </c>
    </row>
    <row r="168" spans="1:8" x14ac:dyDescent="0.25">
      <c r="A168">
        <v>167</v>
      </c>
      <c r="B168" t="s">
        <v>174</v>
      </c>
      <c r="C168">
        <f>175-92</f>
        <v>83</v>
      </c>
      <c r="D168">
        <v>0</v>
      </c>
      <c r="E168">
        <v>1</v>
      </c>
      <c r="F168">
        <f t="shared" si="0"/>
        <v>82</v>
      </c>
      <c r="G168">
        <v>0</v>
      </c>
      <c r="H168">
        <f t="shared" si="1"/>
        <v>248</v>
      </c>
    </row>
    <row r="169" spans="1:8" x14ac:dyDescent="0.25">
      <c r="A169">
        <v>168</v>
      </c>
      <c r="B169" t="s">
        <v>175</v>
      </c>
      <c r="C169">
        <f>110-8</f>
        <v>102</v>
      </c>
      <c r="D169">
        <v>0</v>
      </c>
      <c r="E169">
        <v>1</v>
      </c>
      <c r="F169">
        <f t="shared" si="0"/>
        <v>101</v>
      </c>
      <c r="G169">
        <v>0</v>
      </c>
      <c r="H169">
        <f t="shared" si="1"/>
        <v>305</v>
      </c>
    </row>
    <row r="170" spans="1:8" x14ac:dyDescent="0.25">
      <c r="A170">
        <v>169</v>
      </c>
      <c r="B170" t="s">
        <v>176</v>
      </c>
      <c r="C170">
        <f>213-112</f>
        <v>101</v>
      </c>
      <c r="D170">
        <v>0</v>
      </c>
      <c r="E170">
        <v>2</v>
      </c>
      <c r="F170">
        <f t="shared" si="0"/>
        <v>99</v>
      </c>
      <c r="G170">
        <v>0</v>
      </c>
      <c r="H170">
        <f t="shared" si="1"/>
        <v>301</v>
      </c>
    </row>
    <row r="171" spans="1:8" x14ac:dyDescent="0.25">
      <c r="A171">
        <v>170</v>
      </c>
      <c r="B171" t="s">
        <v>177</v>
      </c>
      <c r="C171">
        <f>99-8</f>
        <v>91</v>
      </c>
      <c r="D171">
        <v>0</v>
      </c>
      <c r="E171">
        <v>2</v>
      </c>
      <c r="F171">
        <f t="shared" si="0"/>
        <v>89</v>
      </c>
      <c r="G171">
        <v>0</v>
      </c>
      <c r="H171">
        <f t="shared" si="1"/>
        <v>271</v>
      </c>
    </row>
    <row r="172" spans="1:8" x14ac:dyDescent="0.25">
      <c r="A172">
        <v>171</v>
      </c>
      <c r="B172" t="s">
        <v>178</v>
      </c>
      <c r="C172">
        <f>196-102</f>
        <v>94</v>
      </c>
      <c r="D172">
        <v>0</v>
      </c>
      <c r="E172">
        <v>1</v>
      </c>
      <c r="F172">
        <f t="shared" si="0"/>
        <v>93</v>
      </c>
      <c r="G172">
        <v>0</v>
      </c>
      <c r="H172">
        <f t="shared" si="1"/>
        <v>281</v>
      </c>
    </row>
    <row r="173" spans="1:8" x14ac:dyDescent="0.25">
      <c r="A173">
        <v>172</v>
      </c>
      <c r="B173" t="s">
        <v>179</v>
      </c>
      <c r="C173">
        <f>102-8</f>
        <v>94</v>
      </c>
      <c r="D173">
        <v>0</v>
      </c>
      <c r="E173">
        <v>4</v>
      </c>
      <c r="F173">
        <f t="shared" si="0"/>
        <v>90</v>
      </c>
      <c r="G173">
        <v>0</v>
      </c>
      <c r="H173">
        <f t="shared" si="1"/>
        <v>278</v>
      </c>
    </row>
    <row r="174" spans="1:8" x14ac:dyDescent="0.25">
      <c r="A174">
        <v>173</v>
      </c>
      <c r="B174" t="s">
        <v>9</v>
      </c>
      <c r="C174">
        <f>175-104</f>
        <v>71</v>
      </c>
      <c r="D174">
        <v>0</v>
      </c>
      <c r="E174">
        <v>1</v>
      </c>
      <c r="F174">
        <f t="shared" si="0"/>
        <v>70</v>
      </c>
      <c r="G174">
        <v>0</v>
      </c>
      <c r="H174">
        <f t="shared" si="1"/>
        <v>212</v>
      </c>
    </row>
    <row r="175" spans="1:8" x14ac:dyDescent="0.25">
      <c r="A175">
        <v>174</v>
      </c>
      <c r="B175" t="s">
        <v>180</v>
      </c>
      <c r="C175">
        <f>111-8-1</f>
        <v>102</v>
      </c>
      <c r="D175">
        <v>0</v>
      </c>
      <c r="E175">
        <v>1</v>
      </c>
      <c r="F175">
        <f t="shared" si="0"/>
        <v>101</v>
      </c>
      <c r="G175">
        <v>0</v>
      </c>
      <c r="H175">
        <f t="shared" si="1"/>
        <v>305</v>
      </c>
    </row>
    <row r="176" spans="1:8" x14ac:dyDescent="0.25">
      <c r="A176">
        <v>175</v>
      </c>
      <c r="B176" t="s">
        <v>181</v>
      </c>
      <c r="C176">
        <f>192-114</f>
        <v>78</v>
      </c>
      <c r="D176">
        <v>0</v>
      </c>
      <c r="E176">
        <v>0</v>
      </c>
      <c r="F176">
        <f t="shared" si="0"/>
        <v>78</v>
      </c>
      <c r="G176">
        <v>0</v>
      </c>
      <c r="H176">
        <f t="shared" si="1"/>
        <v>234</v>
      </c>
    </row>
    <row r="177" spans="1:8" x14ac:dyDescent="0.25">
      <c r="A177">
        <v>176</v>
      </c>
      <c r="B177" t="s">
        <v>104</v>
      </c>
      <c r="C177">
        <f>91-8</f>
        <v>83</v>
      </c>
      <c r="D177">
        <v>0</v>
      </c>
      <c r="E177">
        <v>1</v>
      </c>
      <c r="F177">
        <f t="shared" si="0"/>
        <v>81</v>
      </c>
      <c r="G177">
        <v>1</v>
      </c>
      <c r="H177">
        <f t="shared" si="1"/>
        <v>249</v>
      </c>
    </row>
    <row r="178" spans="1:8" x14ac:dyDescent="0.25">
      <c r="A178" s="2">
        <v>177</v>
      </c>
      <c r="B178" s="2" t="s">
        <v>182</v>
      </c>
      <c r="C178" s="2">
        <f>185-94</f>
        <v>91</v>
      </c>
      <c r="D178" s="2">
        <v>1</v>
      </c>
      <c r="E178" s="2">
        <v>3</v>
      </c>
      <c r="F178" s="2">
        <f t="shared" si="0"/>
        <v>87</v>
      </c>
      <c r="G178" s="2">
        <v>0</v>
      </c>
      <c r="H178" s="2">
        <f t="shared" si="1"/>
        <v>268</v>
      </c>
    </row>
    <row r="179" spans="1:8" x14ac:dyDescent="0.25">
      <c r="A179" s="3">
        <v>177</v>
      </c>
      <c r="B179" s="3"/>
      <c r="C179" s="3">
        <f t="shared" ref="C179:H179" si="2">SUM(C2:C178)</f>
        <v>11750</v>
      </c>
      <c r="D179" s="3">
        <f t="shared" si="2"/>
        <v>2</v>
      </c>
      <c r="E179" s="3">
        <f t="shared" si="2"/>
        <v>557</v>
      </c>
      <c r="F179" s="3">
        <f t="shared" si="2"/>
        <v>11157</v>
      </c>
      <c r="G179" s="3">
        <f t="shared" si="2"/>
        <v>34</v>
      </c>
      <c r="H179" s="3">
        <f t="shared" si="2"/>
        <v>34723</v>
      </c>
    </row>
  </sheetData>
  <conditionalFormatting sqref="D2:G178">
    <cfRule type="cellIs" dxfId="0" priority="1" operator="equal">
      <formula>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2020-05-08T18:46:23Z</dcterms:modified>
</cp:coreProperties>
</file>